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32767" yWindow="32767" windowWidth="28800" windowHeight="12285" tabRatio="500" activeTab="0"/>
  </bookViews>
  <sheets>
    <sheet name="PC-Version" sheetId="1" r:id="rId1"/>
  </sheets>
  <definedNames>
    <definedName name="_xlnm.Print_Area" localSheetId="0">('PC-Version'!$A$1:$BC$48,'PC-Version'!$A$51:$BC$85,'PC-Version'!$A$87:$BD$137)</definedName>
    <definedName name="Excel_BuiltIn_Print_Area" localSheetId="0">'PC-Version'!$A$1:$BD$139</definedName>
  </definedNames>
  <calcPr fullCalcOnLoad="1"/>
</workbook>
</file>

<file path=xl/sharedStrings.xml><?xml version="1.0" encoding="utf-8"?>
<sst xmlns="http://schemas.openxmlformats.org/spreadsheetml/2006/main" count="466" uniqueCount="87">
  <si>
    <t>LOGO</t>
  </si>
  <si>
    <r>
      <rPr>
        <sz val="12"/>
        <rFont val="Arial"/>
        <family val="0"/>
      </rPr>
      <t>Fußball Feldturnier für – D</t>
    </r>
    <r>
      <rPr>
        <b/>
        <sz val="12"/>
        <rFont val="Arial"/>
        <family val="2"/>
      </rPr>
      <t xml:space="preserve"> 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</si>
  <si>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Am</t>
  </si>
  <si>
    <t>Sonntag</t>
  </si>
  <si>
    <t>, den</t>
  </si>
  <si>
    <t>auf dem Rothesportplatz (Mährenstr. 35, 33102 PB)</t>
  </si>
  <si>
    <t>Beginn:</t>
  </si>
  <si>
    <t>Uhr</t>
  </si>
  <si>
    <t>Spielzeit:</t>
  </si>
  <si>
    <t>x</t>
  </si>
  <si>
    <t>min</t>
  </si>
  <si>
    <t>Pause:</t>
  </si>
  <si>
    <t>I. Teilnehmende Mannschaften</t>
  </si>
  <si>
    <t>Gruppe A</t>
  </si>
  <si>
    <t>Gruppe B</t>
  </si>
  <si>
    <t>1.</t>
  </si>
  <si>
    <t>SV Heide Paderborn I</t>
  </si>
  <si>
    <t>TuS Bad Driburg</t>
  </si>
  <si>
    <t>2.</t>
  </si>
  <si>
    <t>VFL Theesen I</t>
  </si>
  <si>
    <t>TuS Quelle II</t>
  </si>
  <si>
    <t>3.</t>
  </si>
  <si>
    <t>RW Ahlen I</t>
  </si>
  <si>
    <t>4.</t>
  </si>
  <si>
    <t>SC GW Paderborn</t>
  </si>
  <si>
    <t>SC Paderborn 07 I</t>
  </si>
  <si>
    <t>5.</t>
  </si>
  <si>
    <t>SV Wacker 09 Ströbitz I</t>
  </si>
  <si>
    <t>Preußen Espelkamp I</t>
  </si>
  <si>
    <t>Gruppe C</t>
  </si>
  <si>
    <t>SV Heide Paderborn II</t>
  </si>
  <si>
    <t>Delbrücker SC I</t>
  </si>
  <si>
    <t>SV Rödinghausen I</t>
  </si>
  <si>
    <t>SuS Cappel</t>
  </si>
  <si>
    <t>SV Marienloh</t>
  </si>
  <si>
    <t>Nr.</t>
  </si>
  <si>
    <t xml:space="preserve">Platz 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</si>
  <si>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</si>
  <si>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</si>
  <si>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</si>
  <si>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</si>
  <si>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</si>
  <si>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</si>
  <si>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</si>
  <si>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</si>
  <si>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Pkt.</t>
  </si>
  <si>
    <t>Tore</t>
  </si>
  <si>
    <t>Diff.</t>
  </si>
  <si>
    <t>B</t>
  </si>
  <si>
    <t>C</t>
  </si>
  <si>
    <t>II. Spielplan Vorrunde</t>
  </si>
  <si>
    <t>Platz</t>
  </si>
  <si>
    <t>III. Abschlußtabellen Vorrunde</t>
  </si>
  <si>
    <t>Grp. 3.</t>
  </si>
  <si>
    <t>6.</t>
  </si>
  <si>
    <t>Grp. 2.</t>
  </si>
  <si>
    <t>Grp. 1.</t>
  </si>
  <si>
    <t>IV. Viertelfinale</t>
  </si>
  <si>
    <t>1. Viertelfinale</t>
  </si>
  <si>
    <t>Bester Gruppen Erster</t>
  </si>
  <si>
    <t>Zweitbester Gruppen Dritter</t>
  </si>
  <si>
    <t>2. Viertelfinale</t>
  </si>
  <si>
    <t>Zweitbester Gruppen Erster</t>
  </si>
  <si>
    <t>Bester Gruppen Dritter</t>
  </si>
  <si>
    <t>3. Viertelfinale</t>
  </si>
  <si>
    <t>Drittbester Gruppen Erster</t>
  </si>
  <si>
    <t>Drittbester Gruppen Zweiter</t>
  </si>
  <si>
    <t>4. Viertelfinale</t>
  </si>
  <si>
    <t>Bester Gruppen Zweite</t>
  </si>
  <si>
    <t>Zweitbester Gruppen Zweiter</t>
  </si>
  <si>
    <t>V. Halbfinale</t>
  </si>
  <si>
    <t>1. Halbfinale</t>
  </si>
  <si>
    <t>Sieger Spiel 31</t>
  </si>
  <si>
    <t>Sieger Spiel 32</t>
  </si>
  <si>
    <t>2. Halbfinale</t>
  </si>
  <si>
    <t>Sieger Spiel 33</t>
  </si>
  <si>
    <t>Sieger Spiel 34</t>
  </si>
  <si>
    <t>VI. Finale</t>
  </si>
  <si>
    <t>Spiel um Platz 3</t>
  </si>
  <si>
    <t>Verlierer Spiel 35</t>
  </si>
  <si>
    <t>Verlierer Spiel 36</t>
  </si>
  <si>
    <t>Finale</t>
  </si>
  <si>
    <t>Sieger Spiel 35</t>
  </si>
  <si>
    <t>Sieger Spiel36</t>
  </si>
  <si>
    <t>VII. Platzierungen</t>
  </si>
  <si>
    <t>SV Heide Paderborn III</t>
  </si>
  <si>
    <t>24. Internationaler Happe Cup 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</si>
</sst>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_ ;\-0\ "/>
    <numFmt numFmtId="167" formatCode="0_ ;[Red]\-0\ "/>
    <numFmt numFmtId="168" formatCode="h:mm;@"/>
  </numFmts>
  <fonts count="52">
    <font>
      <sz val="10"/>
      <name val="Arial"/>
      <family val="0"/>
    </font>
    <font>
      <sz val="10"/>
      <color indexed="9"/>
      <name val="Arial"/>
      <family val="0"/>
    </font>
    <font>
      <sz val="20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0"/>
    </font>
    <font>
      <b/>
      <sz val="12"/>
      <name val="Arial"/>
      <family val="2"/>
    </font>
    <font>
      <sz val="12"/>
      <color indexed="9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0"/>
    </font>
    <font>
      <b/>
      <sz val="10"/>
      <name val="Arial"/>
      <family val="2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22"/>
      <name val="Comic Sans MS"/>
      <family val="4"/>
    </font>
    <font>
      <b/>
      <sz val="9"/>
      <color indexed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4" fontId="0" fillId="0" borderId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 horizontal="right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readingOrder="2"/>
    </xf>
    <xf numFmtId="167" fontId="12" fillId="0" borderId="0" xfId="0" applyNumberFormat="1" applyFont="1" applyFill="1" applyBorder="1" applyAlignment="1">
      <alignment horizontal="center" wrapText="1" readingOrder="1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2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68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0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5" fontId="6" fillId="0" borderId="16" xfId="0" applyNumberFormat="1" applyFont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0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left" shrinkToFit="1"/>
    </xf>
    <xf numFmtId="0" fontId="0" fillId="0" borderId="27" xfId="0" applyFont="1" applyBorder="1" applyAlignment="1">
      <alignment horizont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9" fillId="33" borderId="23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left" vertical="center" shrinkToFit="1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7" fontId="0" fillId="0" borderId="52" xfId="0" applyNumberForma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left" vertical="center" shrinkToFit="1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7" fontId="0" fillId="0" borderId="55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7" fontId="0" fillId="0" borderId="56" xfId="0" applyNumberFormat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168" fontId="0" fillId="0" borderId="23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6" fillId="0" borderId="60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9" fillId="35" borderId="28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/>
    </xf>
    <xf numFmtId="0" fontId="9" fillId="36" borderId="28" xfId="0" applyFont="1" applyFill="1" applyBorder="1" applyAlignment="1">
      <alignment horizontal="center" vertical="center"/>
    </xf>
    <xf numFmtId="0" fontId="9" fillId="36" borderId="29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/>
    </xf>
    <xf numFmtId="0" fontId="17" fillId="0" borderId="62" xfId="0" applyFont="1" applyBorder="1" applyAlignment="1" applyProtection="1">
      <alignment horizontal="center" vertical="center"/>
      <protection hidden="1"/>
    </xf>
    <xf numFmtId="0" fontId="17" fillId="0" borderId="63" xfId="0" applyFont="1" applyBorder="1" applyAlignment="1" applyProtection="1">
      <alignment horizontal="left" vertical="center"/>
      <protection hidden="1"/>
    </xf>
    <xf numFmtId="0" fontId="17" fillId="0" borderId="53" xfId="0" applyFont="1" applyBorder="1" applyAlignment="1" applyProtection="1">
      <alignment horizontal="center" vertical="center"/>
      <protection hidden="1"/>
    </xf>
    <xf numFmtId="0" fontId="17" fillId="0" borderId="54" xfId="0" applyFont="1" applyBorder="1" applyAlignment="1" applyProtection="1">
      <alignment horizontal="left" vertical="center"/>
      <protection hidden="1"/>
    </xf>
    <xf numFmtId="0" fontId="17" fillId="0" borderId="24" xfId="0" applyFont="1" applyBorder="1" applyAlignment="1" applyProtection="1">
      <alignment horizontal="center" vertical="center"/>
      <protection hidden="1"/>
    </xf>
    <xf numFmtId="0" fontId="17" fillId="0" borderId="25" xfId="0" applyFont="1" applyBorder="1" applyAlignment="1" applyProtection="1">
      <alignment horizontal="left" vertical="center"/>
      <protection hidden="1"/>
    </xf>
    <xf numFmtId="0" fontId="17" fillId="0" borderId="60" xfId="0" applyFont="1" applyBorder="1" applyAlignment="1" applyProtection="1">
      <alignment horizontal="center" vertical="center"/>
      <protection hidden="1"/>
    </xf>
    <xf numFmtId="0" fontId="17" fillId="0" borderId="61" xfId="0" applyFont="1" applyBorder="1" applyAlignment="1" applyProtection="1">
      <alignment horizontal="left" vertical="center"/>
      <protection hidden="1"/>
    </xf>
    <xf numFmtId="0" fontId="11" fillId="0" borderId="32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9525</xdr:colOff>
      <xdr:row>79</xdr:row>
      <xdr:rowOff>28575</xdr:rowOff>
    </xdr:from>
    <xdr:to>
      <xdr:col>54</xdr:col>
      <xdr:colOff>38100</xdr:colOff>
      <xdr:row>82</xdr:row>
      <xdr:rowOff>0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438275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41</xdr:col>
      <xdr:colOff>38100</xdr:colOff>
      <xdr:row>0</xdr:row>
      <xdr:rowOff>28575</xdr:rowOff>
    </xdr:from>
    <xdr:to>
      <xdr:col>54</xdr:col>
      <xdr:colOff>19050</xdr:colOff>
      <xdr:row>7</xdr:row>
      <xdr:rowOff>47625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28575"/>
          <a:ext cx="146685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37"/>
  <sheetViews>
    <sheetView showGridLines="0" tabSelected="1" zoomScale="112" zoomScaleNormal="112" zoomScalePageLayoutView="0" workbookViewId="0" topLeftCell="A91">
      <selection activeCell="CD54" sqref="CD54"/>
    </sheetView>
  </sheetViews>
  <sheetFormatPr defaultColWidth="1.7109375" defaultRowHeight="12.75"/>
  <cols>
    <col min="1" max="55" width="1.7109375" style="0" customWidth="1"/>
    <col min="56" max="56" width="1.7109375" style="1" customWidth="1"/>
    <col min="57" max="57" width="2.7109375" style="2" customWidth="1"/>
    <col min="58" max="58" width="2.8515625" style="2" hidden="1" customWidth="1"/>
    <col min="59" max="59" width="2.140625" style="2" hidden="1" customWidth="1"/>
    <col min="60" max="60" width="2.8515625" style="2" hidden="1" customWidth="1"/>
    <col min="61" max="72" width="1.7109375" style="2" hidden="1" customWidth="1"/>
    <col min="73" max="73" width="1.7109375" style="2" customWidth="1"/>
    <col min="74" max="74" width="2.8515625" style="3" customWidth="1"/>
    <col min="75" max="75" width="1.7109375" style="3" customWidth="1"/>
    <col min="76" max="76" width="1.7109375" style="2" customWidth="1"/>
    <col min="77" max="77" width="12.140625" style="2" customWidth="1"/>
    <col min="78" max="78" width="5.00390625" style="2" customWidth="1"/>
    <col min="79" max="79" width="2.8515625" style="2" customWidth="1"/>
    <col min="80" max="80" width="2.00390625" style="2" customWidth="1"/>
    <col min="81" max="81" width="2.8515625" style="4" customWidth="1"/>
    <col min="82" max="82" width="5.421875" style="4" customWidth="1"/>
    <col min="83" max="84" width="1.7109375" style="4" customWidth="1"/>
    <col min="85" max="90" width="1.7109375" style="1" customWidth="1"/>
    <col min="91" max="116" width="1.7109375" style="5" customWidth="1"/>
  </cols>
  <sheetData>
    <row r="1" spans="1:54" ht="33" customHeight="1">
      <c r="A1" s="94" t="s">
        <v>86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R1" s="6"/>
      <c r="AS1" s="7"/>
      <c r="AT1" s="7"/>
      <c r="AU1" s="7"/>
      <c r="AV1" s="7"/>
      <c r="AW1" s="7"/>
      <c r="AX1" s="7"/>
      <c r="AY1" s="7"/>
      <c r="AZ1" s="7"/>
      <c r="BA1" s="7"/>
      <c r="BB1" s="8"/>
    </row>
    <row r="2" spans="1:90" s="9" customFormat="1" ht="27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R2" s="10"/>
      <c r="AS2" s="11"/>
      <c r="AT2" s="11" t="s">
        <v>0</v>
      </c>
      <c r="AU2" s="11"/>
      <c r="AW2" s="11"/>
      <c r="AX2" s="11"/>
      <c r="AY2" s="11"/>
      <c r="AZ2" s="11"/>
      <c r="BA2" s="11"/>
      <c r="BB2" s="12"/>
      <c r="BD2" s="13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5"/>
      <c r="BW2" s="15"/>
      <c r="BX2" s="14"/>
      <c r="BY2" s="14"/>
      <c r="BZ2" s="14"/>
      <c r="CA2" s="14"/>
      <c r="CB2" s="14"/>
      <c r="CC2" s="16"/>
      <c r="CD2" s="16"/>
      <c r="CE2" s="16"/>
      <c r="CF2" s="16"/>
      <c r="CG2" s="13"/>
      <c r="CH2" s="13"/>
      <c r="CI2" s="13"/>
      <c r="CJ2" s="13"/>
      <c r="CK2" s="13"/>
      <c r="CL2" s="13"/>
    </row>
    <row r="3" spans="1:90" s="17" customFormat="1" ht="15.7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R3" s="18"/>
      <c r="AS3" s="19"/>
      <c r="AT3" s="19"/>
      <c r="AU3" s="19"/>
      <c r="AV3" s="19"/>
      <c r="AW3" s="19"/>
      <c r="AX3" s="19"/>
      <c r="AY3" s="19"/>
      <c r="AZ3" s="19"/>
      <c r="BA3" s="19"/>
      <c r="BB3" s="20"/>
      <c r="BD3" s="21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3"/>
      <c r="BW3" s="23"/>
      <c r="BX3" s="22"/>
      <c r="BY3" s="22"/>
      <c r="BZ3" s="22"/>
      <c r="CA3" s="22"/>
      <c r="CB3" s="22"/>
      <c r="CC3" s="24"/>
      <c r="CD3" s="24"/>
      <c r="CE3" s="24"/>
      <c r="CF3" s="24"/>
      <c r="CG3" s="21"/>
      <c r="CH3" s="21"/>
      <c r="CI3" s="21"/>
      <c r="CJ3" s="21"/>
      <c r="CK3" s="21"/>
      <c r="CL3" s="21"/>
    </row>
    <row r="4" spans="44:90" s="17" customFormat="1" ht="6" customHeight="1">
      <c r="AR4" s="18"/>
      <c r="AS4" s="19"/>
      <c r="AT4" s="19"/>
      <c r="AU4" s="19"/>
      <c r="AV4" s="19"/>
      <c r="AW4" s="19"/>
      <c r="AX4" s="19"/>
      <c r="AY4" s="19"/>
      <c r="AZ4" s="19"/>
      <c r="BA4" s="19"/>
      <c r="BB4" s="20"/>
      <c r="BD4" s="21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3"/>
      <c r="BW4" s="23"/>
      <c r="BX4" s="22"/>
      <c r="BY4" s="22"/>
      <c r="BZ4" s="22"/>
      <c r="CA4" s="22"/>
      <c r="CB4" s="22"/>
      <c r="CC4" s="24"/>
      <c r="CD4" s="24"/>
      <c r="CE4" s="24"/>
      <c r="CF4" s="24"/>
      <c r="CG4" s="21"/>
      <c r="CH4" s="21"/>
      <c r="CI4" s="21"/>
      <c r="CJ4" s="21"/>
      <c r="CK4" s="21"/>
      <c r="CL4" s="21"/>
    </row>
    <row r="5" spans="12:90" s="17" customFormat="1" ht="15.75">
      <c r="L5" s="25" t="s">
        <v>2</v>
      </c>
      <c r="M5" s="96" t="s">
        <v>3</v>
      </c>
      <c r="N5" s="96"/>
      <c r="O5" s="96"/>
      <c r="P5" s="96"/>
      <c r="Q5" s="96"/>
      <c r="R5" s="96"/>
      <c r="S5" s="96"/>
      <c r="T5" s="96"/>
      <c r="U5" s="17" t="s">
        <v>4</v>
      </c>
      <c r="Y5" s="97">
        <v>44731</v>
      </c>
      <c r="Z5" s="97"/>
      <c r="AA5" s="97"/>
      <c r="AB5" s="97"/>
      <c r="AC5" s="97"/>
      <c r="AD5" s="97"/>
      <c r="AE5" s="97"/>
      <c r="AF5" s="97"/>
      <c r="AR5" s="18"/>
      <c r="AS5" s="19"/>
      <c r="AT5" s="19"/>
      <c r="AU5" s="19"/>
      <c r="AV5" s="19"/>
      <c r="AW5" s="19"/>
      <c r="AX5" s="19"/>
      <c r="AY5" s="19"/>
      <c r="AZ5" s="19"/>
      <c r="BA5" s="19"/>
      <c r="BB5" s="20"/>
      <c r="BD5" s="21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3"/>
      <c r="BW5" s="23"/>
      <c r="BX5" s="22"/>
      <c r="BY5" s="22"/>
      <c r="BZ5" s="22"/>
      <c r="CA5" s="22"/>
      <c r="CB5" s="22"/>
      <c r="CC5" s="24"/>
      <c r="CD5" s="24"/>
      <c r="CE5" s="24"/>
      <c r="CF5" s="24"/>
      <c r="CG5" s="21"/>
      <c r="CH5" s="21"/>
      <c r="CI5" s="21"/>
      <c r="CJ5" s="21"/>
      <c r="CK5" s="21"/>
      <c r="CL5" s="21"/>
    </row>
    <row r="6" spans="44:90" s="17" customFormat="1" ht="6" customHeight="1">
      <c r="AR6" s="18"/>
      <c r="AS6" s="19"/>
      <c r="AT6" s="19"/>
      <c r="AU6" s="19"/>
      <c r="AV6" s="19"/>
      <c r="AW6" s="19"/>
      <c r="AX6" s="19"/>
      <c r="AY6" s="19"/>
      <c r="AZ6" s="19"/>
      <c r="BA6" s="19"/>
      <c r="BB6" s="20"/>
      <c r="BD6" s="21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3"/>
      <c r="BW6" s="23"/>
      <c r="BX6" s="22"/>
      <c r="BY6" s="22"/>
      <c r="BZ6" s="22"/>
      <c r="CA6" s="22"/>
      <c r="CB6" s="22"/>
      <c r="CC6" s="24"/>
      <c r="CD6" s="24"/>
      <c r="CE6" s="24"/>
      <c r="CF6" s="24"/>
      <c r="CG6" s="21"/>
      <c r="CH6" s="21"/>
      <c r="CI6" s="21"/>
      <c r="CJ6" s="21"/>
      <c r="CK6" s="21"/>
      <c r="CL6" s="21"/>
    </row>
    <row r="7" spans="2:90" s="17" customFormat="1" ht="15">
      <c r="B7" s="98" t="s">
        <v>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R7" s="26"/>
      <c r="AS7" s="27"/>
      <c r="AT7" s="27"/>
      <c r="AU7" s="27"/>
      <c r="AV7" s="27"/>
      <c r="AW7" s="27"/>
      <c r="AX7" s="27"/>
      <c r="AY7" s="27"/>
      <c r="AZ7" s="27"/>
      <c r="BA7" s="27"/>
      <c r="BB7" s="28"/>
      <c r="BD7" s="21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3"/>
      <c r="BW7" s="23"/>
      <c r="BX7" s="22"/>
      <c r="BY7" s="22"/>
      <c r="BZ7" s="22"/>
      <c r="CA7" s="22"/>
      <c r="CB7" s="22"/>
      <c r="CC7" s="24"/>
      <c r="CD7" s="24"/>
      <c r="CE7" s="24"/>
      <c r="CF7" s="24"/>
      <c r="CG7" s="21"/>
      <c r="CH7" s="21"/>
      <c r="CI7" s="21"/>
      <c r="CJ7" s="21"/>
      <c r="CK7" s="21"/>
      <c r="CL7" s="21"/>
    </row>
    <row r="8" spans="56:90" s="17" customFormat="1" ht="6" customHeight="1">
      <c r="BD8" s="21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3"/>
      <c r="BW8" s="23"/>
      <c r="BX8" s="22"/>
      <c r="BY8" s="22"/>
      <c r="BZ8" s="22"/>
      <c r="CA8" s="22"/>
      <c r="CB8" s="22"/>
      <c r="CC8" s="24"/>
      <c r="CD8" s="24"/>
      <c r="CE8" s="24"/>
      <c r="CF8" s="24"/>
      <c r="CG8" s="21"/>
      <c r="CH8" s="21"/>
      <c r="CI8" s="21"/>
      <c r="CJ8" s="21"/>
      <c r="CK8" s="21"/>
      <c r="CL8" s="21"/>
    </row>
    <row r="9" spans="7:90" s="17" customFormat="1" ht="15.75">
      <c r="G9" s="29" t="s">
        <v>6</v>
      </c>
      <c r="H9" s="99">
        <v>0.375</v>
      </c>
      <c r="I9" s="99"/>
      <c r="J9" s="99"/>
      <c r="K9" s="99"/>
      <c r="L9" s="99"/>
      <c r="M9" s="5" t="s">
        <v>7</v>
      </c>
      <c r="T9" s="29" t="s">
        <v>8</v>
      </c>
      <c r="U9" s="100">
        <v>1</v>
      </c>
      <c r="V9" s="100"/>
      <c r="W9" s="30" t="s">
        <v>9</v>
      </c>
      <c r="X9" s="101">
        <v>0.010416666666666666</v>
      </c>
      <c r="Y9" s="101"/>
      <c r="Z9" s="101"/>
      <c r="AA9" s="101"/>
      <c r="AB9" s="101"/>
      <c r="AC9" s="5" t="s">
        <v>10</v>
      </c>
      <c r="AK9" s="29" t="s">
        <v>11</v>
      </c>
      <c r="AL9" s="101">
        <v>0.003472222222222222</v>
      </c>
      <c r="AM9" s="101"/>
      <c r="AN9" s="101"/>
      <c r="AO9" s="101"/>
      <c r="AP9" s="101"/>
      <c r="AQ9" s="5" t="s">
        <v>10</v>
      </c>
      <c r="BD9" s="2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3"/>
      <c r="BW9" s="23"/>
      <c r="BX9" s="22"/>
      <c r="BY9" s="22"/>
      <c r="BZ9" s="22"/>
      <c r="CA9" s="22"/>
      <c r="CB9" s="22"/>
      <c r="CC9" s="24"/>
      <c r="CD9" s="24"/>
      <c r="CE9" s="24"/>
      <c r="CF9" s="24"/>
      <c r="CG9" s="21"/>
      <c r="CH9" s="21"/>
      <c r="CI9" s="21"/>
      <c r="CJ9" s="21"/>
      <c r="CK9" s="21"/>
      <c r="CL9" s="21"/>
    </row>
    <row r="10" ht="9" customHeight="1"/>
    <row r="11" ht="6" customHeight="1"/>
    <row r="12" ht="12.75">
      <c r="B12" s="31" t="s">
        <v>12</v>
      </c>
    </row>
    <row r="13" ht="6" customHeight="1"/>
    <row r="14" spans="2:55" ht="15.75">
      <c r="B14" s="102" t="s">
        <v>13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E14" s="102" t="s">
        <v>14</v>
      </c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</row>
    <row r="15" spans="2:55" ht="15">
      <c r="B15" s="103" t="s">
        <v>15</v>
      </c>
      <c r="C15" s="103"/>
      <c r="D15" s="104" t="s">
        <v>16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5"/>
      <c r="Z15" s="105"/>
      <c r="AE15" s="103" t="s">
        <v>15</v>
      </c>
      <c r="AF15" s="103"/>
      <c r="AG15" s="104" t="s">
        <v>17</v>
      </c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5"/>
      <c r="BC15" s="105"/>
    </row>
    <row r="16" spans="2:55" ht="15">
      <c r="B16" s="103" t="s">
        <v>18</v>
      </c>
      <c r="C16" s="103"/>
      <c r="D16" s="104" t="s">
        <v>19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5"/>
      <c r="Z16" s="105"/>
      <c r="AE16" s="103" t="s">
        <v>18</v>
      </c>
      <c r="AF16" s="103"/>
      <c r="AG16" s="104" t="s">
        <v>20</v>
      </c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5"/>
      <c r="BC16" s="105"/>
    </row>
    <row r="17" spans="2:55" ht="15">
      <c r="B17" s="103" t="s">
        <v>21</v>
      </c>
      <c r="C17" s="103"/>
      <c r="D17" s="104" t="s">
        <v>22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5"/>
      <c r="Z17" s="105"/>
      <c r="AE17" s="103" t="s">
        <v>21</v>
      </c>
      <c r="AF17" s="103"/>
      <c r="AG17" s="104" t="s">
        <v>85</v>
      </c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5"/>
      <c r="BC17" s="105"/>
    </row>
    <row r="18" spans="2:55" ht="15">
      <c r="B18" s="103" t="s">
        <v>23</v>
      </c>
      <c r="C18" s="103"/>
      <c r="D18" s="104" t="s">
        <v>24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5"/>
      <c r="Z18" s="105"/>
      <c r="AE18" s="103" t="s">
        <v>23</v>
      </c>
      <c r="AF18" s="103"/>
      <c r="AG18" s="104" t="s">
        <v>25</v>
      </c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5"/>
      <c r="BC18" s="105"/>
    </row>
    <row r="19" spans="2:55" ht="15">
      <c r="B19" s="103" t="s">
        <v>26</v>
      </c>
      <c r="C19" s="103"/>
      <c r="D19" s="104" t="s">
        <v>27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5"/>
      <c r="Z19" s="105"/>
      <c r="AE19" s="103" t="s">
        <v>26</v>
      </c>
      <c r="AF19" s="103"/>
      <c r="AG19" s="104" t="s">
        <v>28</v>
      </c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5"/>
      <c r="BC19" s="105"/>
    </row>
    <row r="20" spans="2:55" ht="15">
      <c r="B20" s="106"/>
      <c r="C20" s="106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8"/>
      <c r="Z20" s="108"/>
      <c r="AE20" s="106"/>
      <c r="AF20" s="106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8"/>
      <c r="BC20" s="108"/>
    </row>
    <row r="21" spans="57:80" ht="6" customHeight="1"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4"/>
      <c r="BY21" s="4"/>
      <c r="BZ21" s="4"/>
      <c r="CA21" s="4"/>
      <c r="CB21" s="4"/>
    </row>
    <row r="22" spans="16:80" ht="15.75">
      <c r="P22" s="102" t="s">
        <v>29</v>
      </c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4"/>
      <c r="BY22" s="4"/>
      <c r="BZ22" s="4"/>
      <c r="CA22" s="4"/>
      <c r="CB22" s="4"/>
    </row>
    <row r="23" spans="16:80" ht="15">
      <c r="P23" s="103" t="s">
        <v>15</v>
      </c>
      <c r="Q23" s="103"/>
      <c r="R23" s="104" t="s">
        <v>30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5"/>
      <c r="AN23" s="105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4"/>
      <c r="BY23" s="4"/>
      <c r="BZ23" s="4"/>
      <c r="CA23" s="4"/>
      <c r="CB23" s="4"/>
    </row>
    <row r="24" spans="16:80" ht="15">
      <c r="P24" s="103" t="s">
        <v>18</v>
      </c>
      <c r="Q24" s="103"/>
      <c r="R24" s="104" t="s">
        <v>31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5"/>
      <c r="AN24" s="105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4"/>
      <c r="BY24" s="4"/>
      <c r="BZ24" s="4"/>
      <c r="CA24" s="4"/>
      <c r="CB24" s="4"/>
    </row>
    <row r="25" spans="16:80" ht="15">
      <c r="P25" s="103" t="s">
        <v>21</v>
      </c>
      <c r="Q25" s="103"/>
      <c r="R25" s="104" t="s">
        <v>32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5"/>
      <c r="AN25" s="105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4"/>
      <c r="BY25" s="4"/>
      <c r="BZ25" s="4"/>
      <c r="CA25" s="4"/>
      <c r="CB25" s="4"/>
    </row>
    <row r="26" spans="16:80" ht="15">
      <c r="P26" s="103" t="s">
        <v>23</v>
      </c>
      <c r="Q26" s="103"/>
      <c r="R26" s="104" t="s">
        <v>33</v>
      </c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5"/>
      <c r="AN26" s="105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4"/>
      <c r="BY26" s="4"/>
      <c r="BZ26" s="4"/>
      <c r="CA26" s="4"/>
      <c r="CB26" s="4"/>
    </row>
    <row r="27" spans="16:80" ht="15">
      <c r="P27" s="103" t="s">
        <v>26</v>
      </c>
      <c r="Q27" s="103"/>
      <c r="R27" s="104" t="s">
        <v>34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5"/>
      <c r="AN27" s="105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4"/>
      <c r="BY27" s="4"/>
      <c r="BZ27" s="4"/>
      <c r="CA27" s="4"/>
      <c r="CB27" s="4"/>
    </row>
    <row r="28" spans="16:80" ht="15">
      <c r="P28" s="106"/>
      <c r="Q28" s="106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8"/>
      <c r="AN28" s="108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4"/>
      <c r="BY28" s="4"/>
      <c r="BZ28" s="4"/>
      <c r="CA28" s="4"/>
      <c r="CB28" s="4"/>
    </row>
    <row r="29" ht="6" customHeight="1"/>
    <row r="30" spans="2:116" s="32" customFormat="1" ht="16.5" customHeight="1">
      <c r="B30" s="109" t="s">
        <v>35</v>
      </c>
      <c r="C30" s="109"/>
      <c r="D30" s="110" t="s">
        <v>36</v>
      </c>
      <c r="E30" s="110"/>
      <c r="F30" s="110"/>
      <c r="G30" s="110" t="s">
        <v>37</v>
      </c>
      <c r="H30" s="110"/>
      <c r="I30" s="110"/>
      <c r="J30" s="110" t="s">
        <v>38</v>
      </c>
      <c r="K30" s="110"/>
      <c r="L30" s="110"/>
      <c r="M30" s="110"/>
      <c r="N30" s="110"/>
      <c r="O30" s="110" t="s">
        <v>39</v>
      </c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 t="s">
        <v>40</v>
      </c>
      <c r="AX30" s="110"/>
      <c r="AY30" s="110"/>
      <c r="AZ30" s="110"/>
      <c r="BA30" s="110"/>
      <c r="BB30" s="111"/>
      <c r="BC30" s="111"/>
      <c r="BD30" s="33"/>
      <c r="BE30" s="34"/>
      <c r="BF30" s="112" t="s">
        <v>41</v>
      </c>
      <c r="BG30" s="112"/>
      <c r="BH30" s="112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5"/>
      <c r="BX30" s="34"/>
      <c r="BY30" s="34"/>
      <c r="BZ30" s="34"/>
      <c r="CA30" s="34"/>
      <c r="CB30" s="34"/>
      <c r="CC30" s="36"/>
      <c r="CD30" s="36"/>
      <c r="CE30" s="36"/>
      <c r="CF30" s="36"/>
      <c r="CG30" s="33"/>
      <c r="CH30" s="33"/>
      <c r="CI30" s="33"/>
      <c r="CJ30" s="33"/>
      <c r="CK30" s="33"/>
      <c r="CL30" s="33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</row>
    <row r="31" spans="2:90" s="38" customFormat="1" ht="15.75" customHeight="1">
      <c r="B31" s="113">
        <v>1</v>
      </c>
      <c r="C31" s="113"/>
      <c r="D31" s="192">
        <v>1</v>
      </c>
      <c r="E31" s="192"/>
      <c r="F31" s="192"/>
      <c r="G31" s="114" t="s">
        <v>42</v>
      </c>
      <c r="H31" s="114"/>
      <c r="I31" s="114"/>
      <c r="J31" s="115">
        <f>$H$9</f>
        <v>0.375</v>
      </c>
      <c r="K31" s="115"/>
      <c r="L31" s="115"/>
      <c r="M31" s="115"/>
      <c r="N31" s="115"/>
      <c r="O31" s="116" t="str">
        <f>D15</f>
        <v>SV Heide Paderborn I</v>
      </c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39" t="s">
        <v>43</v>
      </c>
      <c r="AF31" s="117" t="str">
        <f>D16</f>
        <v>VFL Theesen I</v>
      </c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8"/>
      <c r="AX31" s="118"/>
      <c r="AY31" s="39" t="s">
        <v>44</v>
      </c>
      <c r="AZ31" s="119"/>
      <c r="BA31" s="119"/>
      <c r="BB31" s="120"/>
      <c r="BC31" s="120"/>
      <c r="BD31" s="40"/>
      <c r="BE31" s="41" t="str">
        <f aca="true" t="shared" si="0" ref="BE31:BE48">IF(ISBLANK(AZ31),"0",IF(AW31&gt;AZ31,3,IF(AW31=AZ31,1,0)))</f>
        <v>0</v>
      </c>
      <c r="BF31" s="42" t="s">
        <v>44</v>
      </c>
      <c r="BG31" s="41" t="str">
        <f>IF(ISBLANK(AJ31),"0",IF(AJ31&gt;AG31,3,IF(AJ31=AG31,1,0)))</f>
        <v>0</v>
      </c>
      <c r="BH31" s="43" t="str">
        <f aca="true" t="shared" si="1" ref="BH31:BH48">IF(ISBLANK(AZ31),"0",IF(AZ31&gt;AW31,3,IF(AZ31=AW31,1,0)))</f>
        <v>0</v>
      </c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 t="s">
        <v>44</v>
      </c>
      <c r="BV31" s="41" t="str">
        <f aca="true" t="shared" si="2" ref="BV31:BV48">IF(ISBLANK(AZ31),"0",IF(AZ31&gt;AW31,3,IF(AZ31=AW31,1,0)))</f>
        <v>0</v>
      </c>
      <c r="BW31" s="35"/>
      <c r="BX31" s="34"/>
      <c r="BY31" s="44" t="s">
        <v>13</v>
      </c>
      <c r="BZ31" s="34" t="s">
        <v>45</v>
      </c>
      <c r="CA31" s="121" t="s">
        <v>46</v>
      </c>
      <c r="CB31" s="121"/>
      <c r="CC31" s="121"/>
      <c r="CD31" s="45" t="s">
        <v>47</v>
      </c>
      <c r="CE31" s="46"/>
      <c r="CF31" s="46"/>
      <c r="CG31" s="40"/>
      <c r="CH31" s="40"/>
      <c r="CI31" s="40"/>
      <c r="CJ31" s="40"/>
      <c r="CK31" s="40"/>
      <c r="CL31" s="40"/>
    </row>
    <row r="32" spans="2:116" s="32" customFormat="1" ht="15.75" customHeight="1">
      <c r="B32" s="122">
        <v>2</v>
      </c>
      <c r="C32" s="122"/>
      <c r="D32" s="193">
        <v>2</v>
      </c>
      <c r="E32" s="193"/>
      <c r="F32" s="193"/>
      <c r="G32" s="123" t="s">
        <v>48</v>
      </c>
      <c r="H32" s="123"/>
      <c r="I32" s="123"/>
      <c r="J32" s="124">
        <f>J31</f>
        <v>0.375</v>
      </c>
      <c r="K32" s="124"/>
      <c r="L32" s="124"/>
      <c r="M32" s="124"/>
      <c r="N32" s="124"/>
      <c r="O32" s="125" t="str">
        <f>AG15</f>
        <v>TuS Bad Driburg</v>
      </c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47" t="s">
        <v>43</v>
      </c>
      <c r="AF32" s="126" t="str">
        <f>AG16</f>
        <v>TuS Quelle II</v>
      </c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7"/>
      <c r="AX32" s="127"/>
      <c r="AY32" s="47" t="s">
        <v>44</v>
      </c>
      <c r="AZ32" s="128"/>
      <c r="BA32" s="128"/>
      <c r="BB32" s="129"/>
      <c r="BC32" s="129"/>
      <c r="BD32" s="33"/>
      <c r="BE32" s="41" t="str">
        <f t="shared" si="0"/>
        <v>0</v>
      </c>
      <c r="BF32" s="35" t="s">
        <v>44</v>
      </c>
      <c r="BG32" s="41" t="str">
        <f>IF(ISBLANK(AJ32),"0",IF(AJ32&gt;AG32,3,IF(AJ32=AG32,1,0)))</f>
        <v>0</v>
      </c>
      <c r="BH32" s="43" t="str">
        <f t="shared" si="1"/>
        <v>0</v>
      </c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 t="s">
        <v>44</v>
      </c>
      <c r="BV32" s="41" t="str">
        <f t="shared" si="2"/>
        <v>0</v>
      </c>
      <c r="BW32" s="35"/>
      <c r="BX32" s="34"/>
      <c r="BY32" s="34" t="str">
        <f>$D$15</f>
        <v>SV Heide Paderborn I</v>
      </c>
      <c r="BZ32" s="41" t="e">
        <f>SUM($BE$31+$BE$37+$BV$43+$BE$55+#REF!)</f>
        <v>#REF!</v>
      </c>
      <c r="CA32" s="36" t="e">
        <f>SUM($AW$31+$AW$37+$AZ$43+$AW$55+#REF!)</f>
        <v>#REF!</v>
      </c>
      <c r="CB32" s="48" t="s">
        <v>44</v>
      </c>
      <c r="CC32" s="49" t="e">
        <f>SUM($AZ$31+$AZ$37+$AW$43+$AZ$55+#REF!)</f>
        <v>#REF!</v>
      </c>
      <c r="CD32" s="50" t="e">
        <f aca="true" t="shared" si="3" ref="CD32:CD47">SUM(CA32-CC32)</f>
        <v>#REF!</v>
      </c>
      <c r="CE32" s="36"/>
      <c r="CF32" s="36"/>
      <c r="CG32" s="33"/>
      <c r="CH32" s="33"/>
      <c r="CI32" s="33"/>
      <c r="CJ32" s="33"/>
      <c r="CK32" s="33"/>
      <c r="CL32" s="33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</row>
    <row r="33" spans="2:116" s="32" customFormat="1" ht="15.75" customHeight="1">
      <c r="B33" s="130">
        <v>3</v>
      </c>
      <c r="C33" s="130"/>
      <c r="D33" s="194">
        <v>3</v>
      </c>
      <c r="E33" s="194"/>
      <c r="F33" s="194"/>
      <c r="G33" s="131" t="s">
        <v>49</v>
      </c>
      <c r="H33" s="131"/>
      <c r="I33" s="131"/>
      <c r="J33" s="132">
        <f>J32</f>
        <v>0.375</v>
      </c>
      <c r="K33" s="132"/>
      <c r="L33" s="132"/>
      <c r="M33" s="132"/>
      <c r="N33" s="132"/>
      <c r="O33" s="133" t="str">
        <f>R23</f>
        <v>SV Heide Paderborn II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51" t="s">
        <v>43</v>
      </c>
      <c r="AF33" s="134" t="str">
        <f>R24</f>
        <v>Delbrücker SC I</v>
      </c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5"/>
      <c r="AX33" s="135"/>
      <c r="AY33" s="51" t="s">
        <v>44</v>
      </c>
      <c r="AZ33" s="136"/>
      <c r="BA33" s="136"/>
      <c r="BB33" s="137"/>
      <c r="BC33" s="137"/>
      <c r="BD33" s="33"/>
      <c r="BE33" s="41" t="str">
        <f t="shared" si="0"/>
        <v>0</v>
      </c>
      <c r="BF33" s="43" t="str">
        <f aca="true" t="shared" si="4" ref="BF33:BF48">IF(ISBLANK(AW33),"0",IF(AW33&gt;AZ33,3,IF(AW33=AZ33,1,0)))</f>
        <v>0</v>
      </c>
      <c r="BG33" s="43" t="s">
        <v>44</v>
      </c>
      <c r="BH33" s="43" t="str">
        <f t="shared" si="1"/>
        <v>0</v>
      </c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 t="s">
        <v>44</v>
      </c>
      <c r="BV33" s="41" t="str">
        <f t="shared" si="2"/>
        <v>0</v>
      </c>
      <c r="BW33" s="35"/>
      <c r="BX33" s="34"/>
      <c r="BY33" s="34" t="str">
        <f>$D$16</f>
        <v>VFL Theesen I</v>
      </c>
      <c r="BZ33" s="41" t="e">
        <f>SUM($BV$31+$BE$40+$BE$46+#REF!+$BE$61)</f>
        <v>#REF!</v>
      </c>
      <c r="CA33" s="36" t="e">
        <f>SUM($AZ$31+$AW$40+$AW$46+#REF!+$AW$61)</f>
        <v>#REF!</v>
      </c>
      <c r="CB33" s="48" t="s">
        <v>44</v>
      </c>
      <c r="CC33" s="49" t="e">
        <f>SUM($AW$31+$AZ$40+$AZ$46+#REF!+$AZ$61)</f>
        <v>#REF!</v>
      </c>
      <c r="CD33" s="50" t="e">
        <f t="shared" si="3"/>
        <v>#REF!</v>
      </c>
      <c r="CE33" s="36"/>
      <c r="CF33" s="36"/>
      <c r="CG33" s="33"/>
      <c r="CH33" s="33"/>
      <c r="CI33" s="33"/>
      <c r="CJ33" s="33"/>
      <c r="CK33" s="33"/>
      <c r="CL33" s="33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</row>
    <row r="34" spans="2:116" s="32" customFormat="1" ht="15.75" customHeight="1">
      <c r="B34" s="113">
        <v>4</v>
      </c>
      <c r="C34" s="113"/>
      <c r="D34" s="192">
        <v>1</v>
      </c>
      <c r="E34" s="192"/>
      <c r="F34" s="192"/>
      <c r="G34" s="114" t="s">
        <v>42</v>
      </c>
      <c r="H34" s="114"/>
      <c r="I34" s="114"/>
      <c r="J34" s="115">
        <f>J33+$U$9*$X$9+$AL$9</f>
        <v>0.3888888888888889</v>
      </c>
      <c r="K34" s="115"/>
      <c r="L34" s="115"/>
      <c r="M34" s="115"/>
      <c r="N34" s="115"/>
      <c r="O34" s="116" t="str">
        <f>D17</f>
        <v>RW Ahlen I</v>
      </c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39" t="s">
        <v>43</v>
      </c>
      <c r="AF34" s="117" t="str">
        <f>D18</f>
        <v>SC GW Paderborn</v>
      </c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8"/>
      <c r="AX34" s="118"/>
      <c r="AY34" s="39" t="s">
        <v>44</v>
      </c>
      <c r="AZ34" s="119"/>
      <c r="BA34" s="119"/>
      <c r="BB34" s="120"/>
      <c r="BC34" s="120"/>
      <c r="BD34" s="33"/>
      <c r="BE34" s="41" t="str">
        <f t="shared" si="0"/>
        <v>0</v>
      </c>
      <c r="BF34" s="43" t="str">
        <f t="shared" si="4"/>
        <v>0</v>
      </c>
      <c r="BG34" s="43" t="s">
        <v>44</v>
      </c>
      <c r="BH34" s="43" t="str">
        <f t="shared" si="1"/>
        <v>0</v>
      </c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 t="s">
        <v>44</v>
      </c>
      <c r="BV34" s="41" t="str">
        <f t="shared" si="2"/>
        <v>0</v>
      </c>
      <c r="BW34" s="35"/>
      <c r="BX34" s="34"/>
      <c r="BY34" s="34" t="str">
        <f>$D$17</f>
        <v>RW Ahlen I</v>
      </c>
      <c r="BZ34" s="41" t="e">
        <f>SUM($BE$34+$BV$37+#REF!+$BE$58+$BV$61)</f>
        <v>#REF!</v>
      </c>
      <c r="CA34" s="36" t="e">
        <f>SUM($AW$34+$AZ$37+#REF!+$AW$58+$AZ$61)</f>
        <v>#REF!</v>
      </c>
      <c r="CB34" s="48" t="s">
        <v>44</v>
      </c>
      <c r="CC34" s="49" t="e">
        <f>SUM($AZ$34+$AW$37+#REF!+$AZ$58+$AW$61)</f>
        <v>#REF!</v>
      </c>
      <c r="CD34" s="50" t="e">
        <f t="shared" si="3"/>
        <v>#REF!</v>
      </c>
      <c r="CE34" s="36"/>
      <c r="CF34" s="36"/>
      <c r="CG34" s="33"/>
      <c r="CH34" s="33"/>
      <c r="CI34" s="33"/>
      <c r="CJ34" s="33"/>
      <c r="CK34" s="33"/>
      <c r="CL34" s="33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</row>
    <row r="35" spans="2:116" s="32" customFormat="1" ht="15.75" customHeight="1">
      <c r="B35" s="122">
        <v>5</v>
      </c>
      <c r="C35" s="122"/>
      <c r="D35" s="193">
        <v>2</v>
      </c>
      <c r="E35" s="193"/>
      <c r="F35" s="193"/>
      <c r="G35" s="123" t="s">
        <v>48</v>
      </c>
      <c r="H35" s="123"/>
      <c r="I35" s="123"/>
      <c r="J35" s="124">
        <f>J34</f>
        <v>0.3888888888888889</v>
      </c>
      <c r="K35" s="124"/>
      <c r="L35" s="124"/>
      <c r="M35" s="124"/>
      <c r="N35" s="124"/>
      <c r="O35" s="125" t="str">
        <f>AG17</f>
        <v>SV Heide Paderborn III</v>
      </c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47" t="s">
        <v>43</v>
      </c>
      <c r="AF35" s="126" t="str">
        <f>AG18</f>
        <v>SC Paderborn 07 I</v>
      </c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7"/>
      <c r="AX35" s="127"/>
      <c r="AY35" s="47" t="s">
        <v>44</v>
      </c>
      <c r="AZ35" s="128"/>
      <c r="BA35" s="128"/>
      <c r="BB35" s="129"/>
      <c r="BC35" s="129"/>
      <c r="BD35" s="33"/>
      <c r="BE35" s="41" t="str">
        <f t="shared" si="0"/>
        <v>0</v>
      </c>
      <c r="BF35" s="43" t="str">
        <f t="shared" si="4"/>
        <v>0</v>
      </c>
      <c r="BG35" s="43" t="s">
        <v>44</v>
      </c>
      <c r="BH35" s="43" t="str">
        <f t="shared" si="1"/>
        <v>0</v>
      </c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 t="s">
        <v>44</v>
      </c>
      <c r="BV35" s="41" t="str">
        <f t="shared" si="2"/>
        <v>0</v>
      </c>
      <c r="BW35" s="35"/>
      <c r="BX35" s="34"/>
      <c r="BY35" s="34" t="str">
        <f>$D$18</f>
        <v>SC GW Paderborn</v>
      </c>
      <c r="BZ35" s="41" t="e">
        <f>SUM($BV$34+#REF!+$BV$46+$BV$55+$BE$64)</f>
        <v>#REF!</v>
      </c>
      <c r="CA35" s="36" t="e">
        <f>SUM($AZ$34+#REF!+$AZ$46+$AZ$55+$AW$64)</f>
        <v>#REF!</v>
      </c>
      <c r="CB35" s="48" t="s">
        <v>44</v>
      </c>
      <c r="CC35" s="49" t="e">
        <f>SUM($AW$34+#REF!+$AW$46+$AW$55+$AZ$64)</f>
        <v>#REF!</v>
      </c>
      <c r="CD35" s="50" t="e">
        <f t="shared" si="3"/>
        <v>#REF!</v>
      </c>
      <c r="CE35" s="36"/>
      <c r="CF35" s="36"/>
      <c r="CG35" s="33"/>
      <c r="CH35" s="33"/>
      <c r="CI35" s="33"/>
      <c r="CJ35" s="33"/>
      <c r="CK35" s="33"/>
      <c r="CL35" s="33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</row>
    <row r="36" spans="2:116" s="32" customFormat="1" ht="15.75" customHeight="1">
      <c r="B36" s="130">
        <v>6</v>
      </c>
      <c r="C36" s="130"/>
      <c r="D36" s="194">
        <v>3</v>
      </c>
      <c r="E36" s="194"/>
      <c r="F36" s="194"/>
      <c r="G36" s="131" t="s">
        <v>49</v>
      </c>
      <c r="H36" s="131"/>
      <c r="I36" s="131"/>
      <c r="J36" s="132">
        <f>J35</f>
        <v>0.3888888888888889</v>
      </c>
      <c r="K36" s="132"/>
      <c r="L36" s="132"/>
      <c r="M36" s="132"/>
      <c r="N36" s="132"/>
      <c r="O36" s="133" t="str">
        <f>R25</f>
        <v>SV Rödinghausen I</v>
      </c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51" t="s">
        <v>43</v>
      </c>
      <c r="AF36" s="134" t="str">
        <f>R26</f>
        <v>SuS Cappel</v>
      </c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5"/>
      <c r="AX36" s="135"/>
      <c r="AY36" s="51" t="s">
        <v>44</v>
      </c>
      <c r="AZ36" s="136"/>
      <c r="BA36" s="136"/>
      <c r="BB36" s="137"/>
      <c r="BC36" s="137"/>
      <c r="BD36" s="33"/>
      <c r="BE36" s="41" t="str">
        <f t="shared" si="0"/>
        <v>0</v>
      </c>
      <c r="BF36" s="43" t="str">
        <f t="shared" si="4"/>
        <v>0</v>
      </c>
      <c r="BG36" s="43" t="s">
        <v>44</v>
      </c>
      <c r="BH36" s="43" t="str">
        <f t="shared" si="1"/>
        <v>0</v>
      </c>
      <c r="BI36" s="34"/>
      <c r="BJ36" s="34"/>
      <c r="BK36" s="2"/>
      <c r="BL36" s="2"/>
      <c r="BM36" s="2"/>
      <c r="BN36" s="2"/>
      <c r="BO36" s="2"/>
      <c r="BP36" s="2"/>
      <c r="BQ36" s="2"/>
      <c r="BR36" s="2"/>
      <c r="BS36" s="2"/>
      <c r="BT36" s="34"/>
      <c r="BU36" s="34" t="s">
        <v>44</v>
      </c>
      <c r="BV36" s="41" t="str">
        <f t="shared" si="2"/>
        <v>0</v>
      </c>
      <c r="BW36" s="35"/>
      <c r="BX36" s="34"/>
      <c r="BY36" s="34" t="str">
        <f>$D$19</f>
        <v>SV Wacker 09 Ströbitz I</v>
      </c>
      <c r="BZ36" s="41" t="e">
        <f>SUM(#REF!+$BV$40+$BE$43+$BV$58+$BV$64)</f>
        <v>#REF!</v>
      </c>
      <c r="CA36" s="36" t="e">
        <f>SUM(#REF!+$AZ$40+$AW$43+$AZ$58+$AZ$64)</f>
        <v>#REF!</v>
      </c>
      <c r="CB36" s="48" t="s">
        <v>44</v>
      </c>
      <c r="CC36" s="49" t="e">
        <f>SUM(#REF!+$AW$40+$AZ$43+$AW$58+$AW$64)</f>
        <v>#REF!</v>
      </c>
      <c r="CD36" s="50" t="e">
        <f t="shared" si="3"/>
        <v>#REF!</v>
      </c>
      <c r="CE36" s="36"/>
      <c r="CF36" s="36"/>
      <c r="CG36" s="33"/>
      <c r="CH36" s="33"/>
      <c r="CI36" s="33"/>
      <c r="CJ36" s="33"/>
      <c r="CK36" s="33"/>
      <c r="CL36" s="33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</row>
    <row r="37" spans="2:116" s="32" customFormat="1" ht="15.75" customHeight="1">
      <c r="B37" s="113">
        <v>7</v>
      </c>
      <c r="C37" s="113"/>
      <c r="D37" s="192">
        <v>1</v>
      </c>
      <c r="E37" s="192"/>
      <c r="F37" s="192"/>
      <c r="G37" s="114" t="s">
        <v>42</v>
      </c>
      <c r="H37" s="114"/>
      <c r="I37" s="114"/>
      <c r="J37" s="115">
        <v>0.4027777777777778</v>
      </c>
      <c r="K37" s="115"/>
      <c r="L37" s="115"/>
      <c r="M37" s="115"/>
      <c r="N37" s="115"/>
      <c r="O37" s="116" t="s">
        <v>27</v>
      </c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39" t="s">
        <v>43</v>
      </c>
      <c r="AF37" s="117" t="s">
        <v>16</v>
      </c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8"/>
      <c r="AX37" s="118"/>
      <c r="AY37" s="39" t="s">
        <v>44</v>
      </c>
      <c r="AZ37" s="119"/>
      <c r="BA37" s="119"/>
      <c r="BB37" s="120"/>
      <c r="BC37" s="120"/>
      <c r="BD37" s="52"/>
      <c r="BE37" s="41" t="str">
        <f t="shared" si="0"/>
        <v>0</v>
      </c>
      <c r="BF37" s="43" t="str">
        <f t="shared" si="4"/>
        <v>0</v>
      </c>
      <c r="BG37" s="43" t="s">
        <v>44</v>
      </c>
      <c r="BH37" s="43" t="str">
        <f t="shared" si="1"/>
        <v>0</v>
      </c>
      <c r="BI37" s="34"/>
      <c r="BJ37" s="34"/>
      <c r="BK37" s="53"/>
      <c r="BL37" s="53"/>
      <c r="BM37" s="54" t="str">
        <f>$D$17</f>
        <v>RW Ahlen I</v>
      </c>
      <c r="BN37" s="55" t="e">
        <f>SUM($BH$32+#REF!+$BF$40+#REF!)</f>
        <v>#REF!</v>
      </c>
      <c r="BO37" s="55" t="e">
        <f>SUM($AZ$32+#REF!+$AW$40+#REF!)</f>
        <v>#REF!</v>
      </c>
      <c r="BP37" s="56" t="s">
        <v>44</v>
      </c>
      <c r="BQ37" s="55" t="e">
        <f>SUM($AW$32+#REF!+$AZ$40+#REF!)</f>
        <v>#REF!</v>
      </c>
      <c r="BR37" s="57" t="e">
        <f>SUM(BO37-BQ37)</f>
        <v>#REF!</v>
      </c>
      <c r="BS37" s="34"/>
      <c r="BT37" s="34"/>
      <c r="BU37" s="34" t="s">
        <v>44</v>
      </c>
      <c r="BV37" s="41" t="str">
        <f t="shared" si="2"/>
        <v>0</v>
      </c>
      <c r="BW37" s="35"/>
      <c r="BX37" s="34"/>
      <c r="BY37" s="34" t="str">
        <f>$AG$15</f>
        <v>TuS Bad Driburg</v>
      </c>
      <c r="BZ37" s="41" t="e">
        <f>SUM($BE$32+$BE$38+$BV$44+$BE$56+#REF!)</f>
        <v>#REF!</v>
      </c>
      <c r="CA37" s="36" t="e">
        <f>SUM($AW$32+$AW$38+$AZ$44+$AW$56+#REF!)</f>
        <v>#REF!</v>
      </c>
      <c r="CB37" s="48" t="s">
        <v>44</v>
      </c>
      <c r="CC37" s="49" t="e">
        <f>SUM($AZ$32+$AZ$38+$AW$44+$AZ$56+#REF!)</f>
        <v>#REF!</v>
      </c>
      <c r="CD37" s="50" t="e">
        <f t="shared" si="3"/>
        <v>#REF!</v>
      </c>
      <c r="CE37" s="36"/>
      <c r="CF37" s="36"/>
      <c r="CG37" s="33"/>
      <c r="CH37" s="33"/>
      <c r="CI37" s="33"/>
      <c r="CJ37" s="33"/>
      <c r="CK37" s="33"/>
      <c r="CL37" s="33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</row>
    <row r="38" spans="2:116" s="32" customFormat="1" ht="15.75" customHeight="1">
      <c r="B38" s="122">
        <v>8</v>
      </c>
      <c r="C38" s="122"/>
      <c r="D38" s="193">
        <v>2</v>
      </c>
      <c r="E38" s="193"/>
      <c r="F38" s="193"/>
      <c r="G38" s="123" t="s">
        <v>48</v>
      </c>
      <c r="H38" s="123"/>
      <c r="I38" s="123"/>
      <c r="J38" s="124">
        <f>J37</f>
        <v>0.4027777777777778</v>
      </c>
      <c r="K38" s="124"/>
      <c r="L38" s="124"/>
      <c r="M38" s="124"/>
      <c r="N38" s="124"/>
      <c r="O38" s="125" t="s">
        <v>28</v>
      </c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47" t="s">
        <v>43</v>
      </c>
      <c r="AF38" s="126" t="s">
        <v>17</v>
      </c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7"/>
      <c r="AX38" s="127"/>
      <c r="AY38" s="47" t="s">
        <v>44</v>
      </c>
      <c r="AZ38" s="128"/>
      <c r="BA38" s="128"/>
      <c r="BB38" s="129"/>
      <c r="BC38" s="129"/>
      <c r="BD38" s="52"/>
      <c r="BE38" s="41" t="str">
        <f t="shared" si="0"/>
        <v>0</v>
      </c>
      <c r="BF38" s="43" t="str">
        <f t="shared" si="4"/>
        <v>0</v>
      </c>
      <c r="BG38" s="43" t="s">
        <v>44</v>
      </c>
      <c r="BH38" s="43" t="str">
        <f t="shared" si="1"/>
        <v>0</v>
      </c>
      <c r="BI38" s="34"/>
      <c r="BJ38" s="34"/>
      <c r="BK38" s="53"/>
      <c r="BL38" s="53"/>
      <c r="BM38" s="58" t="str">
        <f>$D$15</f>
        <v>SV Heide Paderborn I</v>
      </c>
      <c r="BN38" s="55" t="e">
        <f>SUM($BF$31+$BH$35+$BH$37+#REF!)</f>
        <v>#VALUE!</v>
      </c>
      <c r="BO38" s="55" t="e">
        <f>SUM($AW$31+$AZ$35+$AZ$37+#REF!)</f>
        <v>#REF!</v>
      </c>
      <c r="BP38" s="56" t="s">
        <v>44</v>
      </c>
      <c r="BQ38" s="55" t="e">
        <f>SUM($AZ$31+$AW$35+$AW$37+#REF!)</f>
        <v>#REF!</v>
      </c>
      <c r="BR38" s="59" t="e">
        <f>SUM(BO38-BQ38)</f>
        <v>#REF!</v>
      </c>
      <c r="BS38" s="34"/>
      <c r="BT38" s="34"/>
      <c r="BU38" s="34" t="s">
        <v>44</v>
      </c>
      <c r="BV38" s="41" t="str">
        <f t="shared" si="2"/>
        <v>0</v>
      </c>
      <c r="BW38" s="35"/>
      <c r="BX38" s="34"/>
      <c r="BY38" s="34" t="str">
        <f>$AG$16</f>
        <v>TuS Quelle II</v>
      </c>
      <c r="BZ38" s="41" t="e">
        <f>SUM($BV$32+$BE$41+$BE$47+#REF!+$BE$62)</f>
        <v>#REF!</v>
      </c>
      <c r="CA38" s="36" t="e">
        <f>SUM($AZ$32+$AW$41+$AW$47+#REF!+$AW$62)</f>
        <v>#REF!</v>
      </c>
      <c r="CB38" s="48" t="s">
        <v>44</v>
      </c>
      <c r="CC38" s="49" t="e">
        <f>SUM($AW$32+$AZ$41+$AZ$47+#REF!+$AZ$62)</f>
        <v>#REF!</v>
      </c>
      <c r="CD38" s="50" t="e">
        <f t="shared" si="3"/>
        <v>#REF!</v>
      </c>
      <c r="CE38" s="36"/>
      <c r="CF38" s="36"/>
      <c r="CG38" s="33"/>
      <c r="CH38" s="33"/>
      <c r="CI38" s="33"/>
      <c r="CJ38" s="33"/>
      <c r="CK38" s="33"/>
      <c r="CL38" s="33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</row>
    <row r="39" spans="2:116" s="32" customFormat="1" ht="15.75" customHeight="1">
      <c r="B39" s="130">
        <v>9</v>
      </c>
      <c r="C39" s="130"/>
      <c r="D39" s="194">
        <v>3</v>
      </c>
      <c r="E39" s="194"/>
      <c r="F39" s="194"/>
      <c r="G39" s="131" t="s">
        <v>49</v>
      </c>
      <c r="H39" s="131"/>
      <c r="I39" s="131"/>
      <c r="J39" s="132">
        <f>J38</f>
        <v>0.4027777777777778</v>
      </c>
      <c r="K39" s="132"/>
      <c r="L39" s="132"/>
      <c r="M39" s="132"/>
      <c r="N39" s="132"/>
      <c r="O39" s="133" t="s">
        <v>34</v>
      </c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51" t="s">
        <v>43</v>
      </c>
      <c r="AF39" s="134" t="s">
        <v>30</v>
      </c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5"/>
      <c r="AX39" s="135"/>
      <c r="AY39" s="51" t="s">
        <v>44</v>
      </c>
      <c r="AZ39" s="136"/>
      <c r="BA39" s="136"/>
      <c r="BB39" s="137"/>
      <c r="BC39" s="137"/>
      <c r="BD39" s="52"/>
      <c r="BE39" s="41" t="str">
        <f t="shared" si="0"/>
        <v>0</v>
      </c>
      <c r="BF39" s="43" t="str">
        <f t="shared" si="4"/>
        <v>0</v>
      </c>
      <c r="BG39" s="43" t="s">
        <v>44</v>
      </c>
      <c r="BH39" s="43" t="str">
        <f t="shared" si="1"/>
        <v>0</v>
      </c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 t="s">
        <v>44</v>
      </c>
      <c r="BV39" s="41" t="str">
        <f t="shared" si="2"/>
        <v>0</v>
      </c>
      <c r="BW39" s="35"/>
      <c r="BX39" s="34"/>
      <c r="BY39" s="34" t="str">
        <f>$AG$17</f>
        <v>SV Heide Paderborn III</v>
      </c>
      <c r="BZ39" s="41" t="e">
        <f>SUM($BE$35+$BV$38+#REF!+$BE$59+$BV$62)</f>
        <v>#REF!</v>
      </c>
      <c r="CA39" s="36" t="e">
        <f>SUM($AW$35+$AZ$38+#REF!+$AW$59+$AZ$62)</f>
        <v>#REF!</v>
      </c>
      <c r="CB39" s="48" t="s">
        <v>44</v>
      </c>
      <c r="CC39" s="49" t="e">
        <f>SUM($AZ$35+$AW$38+#REF!+$AZ$59+$AW$62)</f>
        <v>#REF!</v>
      </c>
      <c r="CD39" s="50" t="e">
        <f t="shared" si="3"/>
        <v>#REF!</v>
      </c>
      <c r="CE39" s="36"/>
      <c r="CF39" s="36"/>
      <c r="CG39" s="33"/>
      <c r="CH39" s="33"/>
      <c r="CI39" s="33"/>
      <c r="CJ39" s="33"/>
      <c r="CK39" s="33"/>
      <c r="CL39" s="33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</row>
    <row r="40" spans="2:116" s="32" customFormat="1" ht="15.75" customHeight="1">
      <c r="B40" s="113">
        <v>10</v>
      </c>
      <c r="C40" s="113"/>
      <c r="D40" s="192">
        <v>3</v>
      </c>
      <c r="E40" s="192"/>
      <c r="F40" s="192"/>
      <c r="G40" s="114" t="s">
        <v>42</v>
      </c>
      <c r="H40" s="114"/>
      <c r="I40" s="114"/>
      <c r="J40" s="115">
        <f>J39+$U$9*$X$9+$AL$9</f>
        <v>0.4166666666666667</v>
      </c>
      <c r="K40" s="115"/>
      <c r="L40" s="115"/>
      <c r="M40" s="115"/>
      <c r="N40" s="115"/>
      <c r="O40" s="116" t="s">
        <v>19</v>
      </c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39" t="s">
        <v>43</v>
      </c>
      <c r="AF40" s="117" t="s">
        <v>22</v>
      </c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8"/>
      <c r="AX40" s="118"/>
      <c r="AY40" s="39" t="s">
        <v>44</v>
      </c>
      <c r="AZ40" s="119"/>
      <c r="BA40" s="119"/>
      <c r="BB40" s="120"/>
      <c r="BC40" s="120"/>
      <c r="BD40" s="52"/>
      <c r="BE40" s="41" t="str">
        <f t="shared" si="0"/>
        <v>0</v>
      </c>
      <c r="BF40" s="43" t="str">
        <f t="shared" si="4"/>
        <v>0</v>
      </c>
      <c r="BG40" s="43" t="s">
        <v>44</v>
      </c>
      <c r="BH40" s="43" t="str">
        <f t="shared" si="1"/>
        <v>0</v>
      </c>
      <c r="BI40" s="34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34"/>
      <c r="BU40" s="34" t="s">
        <v>44</v>
      </c>
      <c r="BV40" s="41" t="str">
        <f t="shared" si="2"/>
        <v>0</v>
      </c>
      <c r="BW40" s="35"/>
      <c r="BX40" s="34"/>
      <c r="BY40" s="34" t="str">
        <f>$AG$18</f>
        <v>SC Paderborn 07 I</v>
      </c>
      <c r="BZ40" s="41" t="e">
        <f>SUM($BV$35+#REF!+$BV$47+$BV$56+$BE$65)</f>
        <v>#REF!</v>
      </c>
      <c r="CA40" s="36" t="e">
        <f>SUM($AZ$35+#REF!+$AZ$47+$AZ$56+$AW$65)</f>
        <v>#REF!</v>
      </c>
      <c r="CB40" s="48" t="s">
        <v>44</v>
      </c>
      <c r="CC40" s="49" t="e">
        <f>SUM($AW$35+#REF!+$AW$47+$AW$56+$AZ$65)</f>
        <v>#REF!</v>
      </c>
      <c r="CD40" s="50" t="e">
        <f t="shared" si="3"/>
        <v>#REF!</v>
      </c>
      <c r="CE40" s="36"/>
      <c r="CF40" s="36"/>
      <c r="CG40" s="33"/>
      <c r="CH40" s="33"/>
      <c r="CI40" s="33"/>
      <c r="CJ40" s="33"/>
      <c r="CK40" s="33"/>
      <c r="CL40" s="33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</row>
    <row r="41" spans="2:116" s="32" customFormat="1" ht="15.75" customHeight="1">
      <c r="B41" s="122">
        <v>11</v>
      </c>
      <c r="C41" s="122"/>
      <c r="D41" s="193">
        <v>2</v>
      </c>
      <c r="E41" s="193"/>
      <c r="F41" s="193"/>
      <c r="G41" s="123" t="s">
        <v>48</v>
      </c>
      <c r="H41" s="123"/>
      <c r="I41" s="123"/>
      <c r="J41" s="124">
        <f>J40</f>
        <v>0.4166666666666667</v>
      </c>
      <c r="K41" s="124"/>
      <c r="L41" s="124"/>
      <c r="M41" s="124"/>
      <c r="N41" s="124"/>
      <c r="O41" s="125" t="s">
        <v>20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47" t="s">
        <v>43</v>
      </c>
      <c r="AF41" s="126" t="s">
        <v>85</v>
      </c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7"/>
      <c r="AX41" s="127"/>
      <c r="AY41" s="47" t="s">
        <v>44</v>
      </c>
      <c r="AZ41" s="128"/>
      <c r="BA41" s="128"/>
      <c r="BB41" s="129"/>
      <c r="BC41" s="129"/>
      <c r="BD41" s="52"/>
      <c r="BE41" s="41" t="str">
        <f t="shared" si="0"/>
        <v>0</v>
      </c>
      <c r="BF41" s="43" t="str">
        <f t="shared" si="4"/>
        <v>0</v>
      </c>
      <c r="BG41" s="43" t="s">
        <v>44</v>
      </c>
      <c r="BH41" s="43" t="str">
        <f t="shared" si="1"/>
        <v>0</v>
      </c>
      <c r="BI41" s="34"/>
      <c r="BJ41" s="34"/>
      <c r="BK41" s="53"/>
      <c r="BL41" s="53"/>
      <c r="BM41" s="54" t="str">
        <f>AG15</f>
        <v>TuS Bad Driburg</v>
      </c>
      <c r="BN41" s="55" t="e">
        <f>SUM($BH$34+$BF$38+$BF$42+#REF!)</f>
        <v>#REF!</v>
      </c>
      <c r="BO41" s="55" t="e">
        <f>SUM($AZ$34+$AW$38+$AW$42+#REF!)</f>
        <v>#REF!</v>
      </c>
      <c r="BP41" s="56" t="s">
        <v>44</v>
      </c>
      <c r="BQ41" s="55" t="e">
        <f>SUM($AW$34+$AZ$38+$AZ$42+#REF!)</f>
        <v>#REF!</v>
      </c>
      <c r="BR41" s="57" t="e">
        <f aca="true" t="shared" si="5" ref="BR41:BR48">SUM(BO41-BQ41)</f>
        <v>#REF!</v>
      </c>
      <c r="BS41" s="34"/>
      <c r="BT41" s="34"/>
      <c r="BU41" s="34" t="s">
        <v>44</v>
      </c>
      <c r="BV41" s="41" t="str">
        <f t="shared" si="2"/>
        <v>0</v>
      </c>
      <c r="BW41" s="35"/>
      <c r="BX41" s="34"/>
      <c r="BY41" s="34" t="str">
        <f>$AG$19</f>
        <v>Preußen Espelkamp I</v>
      </c>
      <c r="BZ41" s="41" t="e">
        <f>SUM(#REF!+$BV$41+$BE$44+$BV$59+$BV$65)</f>
        <v>#REF!</v>
      </c>
      <c r="CA41" s="36" t="e">
        <f>SUM(#REF!+$AZ$41+$AW$44+$AZ$59+$AZ$65)</f>
        <v>#REF!</v>
      </c>
      <c r="CB41" s="48" t="s">
        <v>44</v>
      </c>
      <c r="CC41" s="49" t="e">
        <f>SUM(#REF!+$AW$41+$AZ$44+$AW$59+$AW$65)</f>
        <v>#REF!</v>
      </c>
      <c r="CD41" s="50" t="e">
        <f t="shared" si="3"/>
        <v>#REF!</v>
      </c>
      <c r="CE41" s="36"/>
      <c r="CF41" s="36"/>
      <c r="CG41" s="33"/>
      <c r="CH41" s="33"/>
      <c r="CI41" s="33"/>
      <c r="CJ41" s="33"/>
      <c r="CK41" s="33"/>
      <c r="CL41" s="33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</row>
    <row r="42" spans="2:116" s="32" customFormat="1" ht="15.75" customHeight="1">
      <c r="B42" s="130">
        <v>12</v>
      </c>
      <c r="C42" s="130"/>
      <c r="D42" s="194">
        <v>1</v>
      </c>
      <c r="E42" s="194"/>
      <c r="F42" s="194"/>
      <c r="G42" s="131" t="s">
        <v>49</v>
      </c>
      <c r="H42" s="131"/>
      <c r="I42" s="131"/>
      <c r="J42" s="132">
        <f>J41</f>
        <v>0.4166666666666667</v>
      </c>
      <c r="K42" s="132"/>
      <c r="L42" s="132"/>
      <c r="M42" s="132"/>
      <c r="N42" s="132"/>
      <c r="O42" s="133" t="s">
        <v>31</v>
      </c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51" t="s">
        <v>43</v>
      </c>
      <c r="AF42" s="134" t="s">
        <v>32</v>
      </c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5"/>
      <c r="AX42" s="135"/>
      <c r="AY42" s="51" t="s">
        <v>44</v>
      </c>
      <c r="AZ42" s="136"/>
      <c r="BA42" s="136"/>
      <c r="BB42" s="137"/>
      <c r="BC42" s="137"/>
      <c r="BD42" s="52"/>
      <c r="BE42" s="41" t="str">
        <f t="shared" si="0"/>
        <v>0</v>
      </c>
      <c r="BF42" s="43" t="str">
        <f t="shared" si="4"/>
        <v>0</v>
      </c>
      <c r="BG42" s="43" t="s">
        <v>44</v>
      </c>
      <c r="BH42" s="43" t="str">
        <f t="shared" si="1"/>
        <v>0</v>
      </c>
      <c r="BI42" s="34"/>
      <c r="BJ42" s="34"/>
      <c r="BK42" s="53"/>
      <c r="BL42" s="53"/>
      <c r="BM42" s="54" t="str">
        <f>AG16</f>
        <v>TuS Quelle II</v>
      </c>
      <c r="BN42" s="55" t="e">
        <f>SUM(#REF!+$BH$38+#REF!+#REF!)</f>
        <v>#REF!</v>
      </c>
      <c r="BO42" s="55" t="e">
        <f>SUM(#REF!+$AZ$38+#REF!+#REF!)</f>
        <v>#REF!</v>
      </c>
      <c r="BP42" s="56" t="s">
        <v>44</v>
      </c>
      <c r="BQ42" s="55" t="e">
        <f>SUM(#REF!+$AW$38+#REF!+#REF!)</f>
        <v>#REF!</v>
      </c>
      <c r="BR42" s="57" t="e">
        <f t="shared" si="5"/>
        <v>#REF!</v>
      </c>
      <c r="BS42" s="34"/>
      <c r="BT42" s="34"/>
      <c r="BU42" s="34" t="s">
        <v>44</v>
      </c>
      <c r="BV42" s="41" t="str">
        <f t="shared" si="2"/>
        <v>0</v>
      </c>
      <c r="BW42" s="35"/>
      <c r="BX42" s="34"/>
      <c r="BY42" s="34">
        <f>$AG$20</f>
        <v>0</v>
      </c>
      <c r="BZ42" s="41" t="e">
        <f>SUM(#REF!+#REF!+#REF!+#REF!+#REF!)</f>
        <v>#REF!</v>
      </c>
      <c r="CA42" s="36" t="e">
        <f>SUM(#REF!+#REF!+#REF!+#REF!+#REF!)</f>
        <v>#REF!</v>
      </c>
      <c r="CB42" s="48" t="s">
        <v>44</v>
      </c>
      <c r="CC42" s="49" t="e">
        <f>SUM(#REF!+#REF!+#REF!+#REF!+#REF!)</f>
        <v>#REF!</v>
      </c>
      <c r="CD42" s="50" t="e">
        <f t="shared" si="3"/>
        <v>#REF!</v>
      </c>
      <c r="CE42" s="36"/>
      <c r="CF42" s="36"/>
      <c r="CG42" s="33"/>
      <c r="CH42" s="33"/>
      <c r="CI42" s="33"/>
      <c r="CJ42" s="33"/>
      <c r="CK42" s="33"/>
      <c r="CL42" s="33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</row>
    <row r="43" spans="2:82" ht="15.75" customHeight="1">
      <c r="B43" s="113">
        <v>13</v>
      </c>
      <c r="C43" s="113"/>
      <c r="D43" s="192">
        <v>3</v>
      </c>
      <c r="E43" s="192"/>
      <c r="F43" s="192"/>
      <c r="G43" s="114" t="s">
        <v>42</v>
      </c>
      <c r="H43" s="114"/>
      <c r="I43" s="114"/>
      <c r="J43" s="115">
        <v>0.4305555555555556</v>
      </c>
      <c r="K43" s="115"/>
      <c r="L43" s="115"/>
      <c r="M43" s="115"/>
      <c r="N43" s="115"/>
      <c r="O43" s="116" t="s">
        <v>24</v>
      </c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39" t="s">
        <v>43</v>
      </c>
      <c r="AF43" s="117" t="s">
        <v>27</v>
      </c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8"/>
      <c r="AX43" s="118"/>
      <c r="AY43" s="39" t="s">
        <v>44</v>
      </c>
      <c r="AZ43" s="119"/>
      <c r="BA43" s="119"/>
      <c r="BB43" s="120"/>
      <c r="BC43" s="120"/>
      <c r="BD43" s="60"/>
      <c r="BE43" s="41" t="str">
        <f t="shared" si="0"/>
        <v>0</v>
      </c>
      <c r="BF43" s="43" t="str">
        <f t="shared" si="4"/>
        <v>0</v>
      </c>
      <c r="BG43" s="43" t="s">
        <v>44</v>
      </c>
      <c r="BH43" s="43" t="str">
        <f t="shared" si="1"/>
        <v>0</v>
      </c>
      <c r="BI43" s="34"/>
      <c r="BJ43" s="34"/>
      <c r="BK43" s="53"/>
      <c r="BL43" s="53"/>
      <c r="BM43" s="54">
        <f aca="true" t="shared" si="6" ref="BM43:BM48">AG22</f>
        <v>0</v>
      </c>
      <c r="BN43" s="55" t="e">
        <f aca="true" t="shared" si="7" ref="BN43:BN48">SUM($BH$33+#REF!+$BH$42+#REF!)</f>
        <v>#REF!</v>
      </c>
      <c r="BO43" s="55" t="e">
        <f aca="true" t="shared" si="8" ref="BO43:BO48">SUM($AZ$33+#REF!+$AZ$42+#REF!)</f>
        <v>#REF!</v>
      </c>
      <c r="BP43" s="56" t="s">
        <v>44</v>
      </c>
      <c r="BQ43" s="55" t="e">
        <f aca="true" t="shared" si="9" ref="BQ43:BQ48">SUM($AW$33+#REF!+$AW$42+#REF!)</f>
        <v>#REF!</v>
      </c>
      <c r="BR43" s="57" t="e">
        <f t="shared" si="5"/>
        <v>#REF!</v>
      </c>
      <c r="BS43" s="34"/>
      <c r="BT43" s="34"/>
      <c r="BU43" s="34" t="s">
        <v>44</v>
      </c>
      <c r="BV43" s="41" t="str">
        <f t="shared" si="2"/>
        <v>0</v>
      </c>
      <c r="BY43" s="34" t="str">
        <f>$R$24</f>
        <v>Delbrücker SC I</v>
      </c>
      <c r="BZ43" s="41" t="e">
        <f>SUM($BV$33+$BE$42+$BE$48+#REF!+$BE$63)</f>
        <v>#REF!</v>
      </c>
      <c r="CA43" s="36" t="e">
        <f>SUM($AZ$33+$AW$42+$AW$48+#REF!+$AW$63)</f>
        <v>#REF!</v>
      </c>
      <c r="CB43" s="48" t="s">
        <v>44</v>
      </c>
      <c r="CC43" s="49" t="e">
        <f>SUM($AW$33+$AZ$42+$AZ$48+#REF!+$AZ$63)</f>
        <v>#REF!</v>
      </c>
      <c r="CD43" s="50" t="e">
        <f t="shared" si="3"/>
        <v>#REF!</v>
      </c>
    </row>
    <row r="44" spans="2:82" ht="15.75" customHeight="1">
      <c r="B44" s="122">
        <v>14</v>
      </c>
      <c r="C44" s="122"/>
      <c r="D44" s="193">
        <v>2</v>
      </c>
      <c r="E44" s="193"/>
      <c r="F44" s="193"/>
      <c r="G44" s="123" t="s">
        <v>48</v>
      </c>
      <c r="H44" s="123"/>
      <c r="I44" s="123"/>
      <c r="J44" s="124">
        <f>J43</f>
        <v>0.4305555555555556</v>
      </c>
      <c r="K44" s="124"/>
      <c r="L44" s="124"/>
      <c r="M44" s="124"/>
      <c r="N44" s="124"/>
      <c r="O44" s="125" t="s">
        <v>25</v>
      </c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47" t="s">
        <v>43</v>
      </c>
      <c r="AF44" s="126" t="s">
        <v>28</v>
      </c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7"/>
      <c r="AX44" s="127"/>
      <c r="AY44" s="47" t="s">
        <v>44</v>
      </c>
      <c r="AZ44" s="128"/>
      <c r="BA44" s="128"/>
      <c r="BB44" s="129"/>
      <c r="BC44" s="129"/>
      <c r="BD44" s="60"/>
      <c r="BE44" s="41" t="str">
        <f t="shared" si="0"/>
        <v>0</v>
      </c>
      <c r="BF44" s="43" t="str">
        <f t="shared" si="4"/>
        <v>0</v>
      </c>
      <c r="BG44" s="43" t="s">
        <v>44</v>
      </c>
      <c r="BH44" s="43" t="str">
        <f t="shared" si="1"/>
        <v>0</v>
      </c>
      <c r="BI44" s="34"/>
      <c r="BJ44" s="34"/>
      <c r="BK44" s="53"/>
      <c r="BL44" s="53"/>
      <c r="BM44" s="54">
        <f t="shared" si="6"/>
        <v>0</v>
      </c>
      <c r="BN44" s="55" t="e">
        <f t="shared" si="7"/>
        <v>#REF!</v>
      </c>
      <c r="BO44" s="55" t="e">
        <f t="shared" si="8"/>
        <v>#REF!</v>
      </c>
      <c r="BP44" s="56" t="s">
        <v>44</v>
      </c>
      <c r="BQ44" s="55" t="e">
        <f t="shared" si="9"/>
        <v>#REF!</v>
      </c>
      <c r="BR44" s="57" t="e">
        <f t="shared" si="5"/>
        <v>#REF!</v>
      </c>
      <c r="BS44" s="34"/>
      <c r="BT44" s="34"/>
      <c r="BU44" s="34" t="s">
        <v>44</v>
      </c>
      <c r="BV44" s="41" t="str">
        <f t="shared" si="2"/>
        <v>0</v>
      </c>
      <c r="BY44" s="34" t="str">
        <f>$R$25</f>
        <v>SV Rödinghausen I</v>
      </c>
      <c r="BZ44" s="41" t="e">
        <f>SUM($BE$36+$BV$39+#REF!+$BE$60+$BV$63)</f>
        <v>#REF!</v>
      </c>
      <c r="CA44" s="36" t="e">
        <f>SUM($AW$36+$AZ$39+#REF!+$AW$60+$AZ$63)</f>
        <v>#REF!</v>
      </c>
      <c r="CB44" s="48" t="s">
        <v>44</v>
      </c>
      <c r="CC44" s="49" t="e">
        <f>SUM($AZ$36+$AW$39+#REF!+$AZ$60+$AW$63)</f>
        <v>#REF!</v>
      </c>
      <c r="CD44" s="50" t="e">
        <f t="shared" si="3"/>
        <v>#REF!</v>
      </c>
    </row>
    <row r="45" spans="2:82" ht="15.75" customHeight="1">
      <c r="B45" s="130">
        <v>15</v>
      </c>
      <c r="C45" s="130"/>
      <c r="D45" s="194">
        <v>1</v>
      </c>
      <c r="E45" s="194"/>
      <c r="F45" s="194"/>
      <c r="G45" s="131" t="s">
        <v>49</v>
      </c>
      <c r="H45" s="131"/>
      <c r="I45" s="131"/>
      <c r="J45" s="132">
        <f>J44</f>
        <v>0.4305555555555556</v>
      </c>
      <c r="K45" s="132"/>
      <c r="L45" s="132"/>
      <c r="M45" s="132"/>
      <c r="N45" s="132"/>
      <c r="O45" s="133" t="s">
        <v>33</v>
      </c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51" t="s">
        <v>43</v>
      </c>
      <c r="AF45" s="134" t="s">
        <v>34</v>
      </c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5"/>
      <c r="AX45" s="135"/>
      <c r="AY45" s="51" t="s">
        <v>44</v>
      </c>
      <c r="AZ45" s="136"/>
      <c r="BA45" s="136"/>
      <c r="BB45" s="137"/>
      <c r="BC45" s="137"/>
      <c r="BD45" s="60"/>
      <c r="BE45" s="41" t="str">
        <f t="shared" si="0"/>
        <v>0</v>
      </c>
      <c r="BF45" s="43" t="str">
        <f t="shared" si="4"/>
        <v>0</v>
      </c>
      <c r="BG45" s="43" t="s">
        <v>44</v>
      </c>
      <c r="BH45" s="43" t="str">
        <f t="shared" si="1"/>
        <v>0</v>
      </c>
      <c r="BI45" s="34"/>
      <c r="BJ45" s="34"/>
      <c r="BK45" s="53"/>
      <c r="BL45" s="53"/>
      <c r="BM45" s="54">
        <f t="shared" si="6"/>
        <v>0</v>
      </c>
      <c r="BN45" s="55" t="e">
        <f t="shared" si="7"/>
        <v>#REF!</v>
      </c>
      <c r="BO45" s="55" t="e">
        <f t="shared" si="8"/>
        <v>#REF!</v>
      </c>
      <c r="BP45" s="56" t="s">
        <v>44</v>
      </c>
      <c r="BQ45" s="55" t="e">
        <f t="shared" si="9"/>
        <v>#REF!</v>
      </c>
      <c r="BR45" s="57" t="e">
        <f t="shared" si="5"/>
        <v>#REF!</v>
      </c>
      <c r="BS45" s="34"/>
      <c r="BT45" s="34"/>
      <c r="BU45" s="34" t="s">
        <v>44</v>
      </c>
      <c r="BV45" s="41" t="str">
        <f t="shared" si="2"/>
        <v>0</v>
      </c>
      <c r="BY45" s="34" t="str">
        <f>$R$26</f>
        <v>SuS Cappel</v>
      </c>
      <c r="BZ45" s="41" t="e">
        <f>SUM($BV$36+#REF!+$BV$48+$BV$57+$BE$66)</f>
        <v>#REF!</v>
      </c>
      <c r="CA45" s="36" t="e">
        <f>SUM($AZ$36+#REF!+$AZ$48+$AZ$57+$AW$66)</f>
        <v>#REF!</v>
      </c>
      <c r="CB45" s="48" t="s">
        <v>44</v>
      </c>
      <c r="CC45" s="49" t="e">
        <f>SUM($AW$36+#REF!+$AW$48+$AW$57+$AZ$66)</f>
        <v>#REF!</v>
      </c>
      <c r="CD45" s="50" t="e">
        <f t="shared" si="3"/>
        <v>#REF!</v>
      </c>
    </row>
    <row r="46" spans="2:82" ht="15.75" customHeight="1">
      <c r="B46" s="113">
        <v>16</v>
      </c>
      <c r="C46" s="113"/>
      <c r="D46" s="192">
        <v>3</v>
      </c>
      <c r="E46" s="192"/>
      <c r="F46" s="192"/>
      <c r="G46" s="114" t="s">
        <v>42</v>
      </c>
      <c r="H46" s="114"/>
      <c r="I46" s="114"/>
      <c r="J46" s="115">
        <f>J45+$U$9*$X$9+$AL$9</f>
        <v>0.4444444444444445</v>
      </c>
      <c r="K46" s="115"/>
      <c r="L46" s="115"/>
      <c r="M46" s="115"/>
      <c r="N46" s="115"/>
      <c r="O46" s="116" t="s">
        <v>16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39" t="s">
        <v>43</v>
      </c>
      <c r="AF46" s="117" t="s">
        <v>22</v>
      </c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8"/>
      <c r="AX46" s="118"/>
      <c r="AY46" s="39" t="s">
        <v>44</v>
      </c>
      <c r="AZ46" s="119"/>
      <c r="BA46" s="119"/>
      <c r="BB46" s="120"/>
      <c r="BC46" s="120"/>
      <c r="BD46" s="60"/>
      <c r="BE46" s="41" t="str">
        <f t="shared" si="0"/>
        <v>0</v>
      </c>
      <c r="BF46" s="43" t="str">
        <f t="shared" si="4"/>
        <v>0</v>
      </c>
      <c r="BG46" s="43" t="s">
        <v>44</v>
      </c>
      <c r="BH46" s="43" t="str">
        <f t="shared" si="1"/>
        <v>0</v>
      </c>
      <c r="BI46" s="34"/>
      <c r="BJ46" s="34"/>
      <c r="BK46" s="53"/>
      <c r="BL46" s="53"/>
      <c r="BM46" s="54">
        <f t="shared" si="6"/>
        <v>0</v>
      </c>
      <c r="BN46" s="55" t="e">
        <f t="shared" si="7"/>
        <v>#REF!</v>
      </c>
      <c r="BO46" s="55" t="e">
        <f t="shared" si="8"/>
        <v>#REF!</v>
      </c>
      <c r="BP46" s="56" t="s">
        <v>44</v>
      </c>
      <c r="BQ46" s="55" t="e">
        <f t="shared" si="9"/>
        <v>#REF!</v>
      </c>
      <c r="BR46" s="57" t="e">
        <f t="shared" si="5"/>
        <v>#REF!</v>
      </c>
      <c r="BS46" s="34"/>
      <c r="BT46" s="34"/>
      <c r="BU46" s="34" t="s">
        <v>44</v>
      </c>
      <c r="BV46" s="41" t="str">
        <f t="shared" si="2"/>
        <v>0</v>
      </c>
      <c r="BY46" s="34" t="str">
        <f>$R$27</f>
        <v>SV Marienloh</v>
      </c>
      <c r="BZ46" s="41" t="e">
        <f>SUM(#REF!+$BV$42+$BE$45+$BV$60+$BV$66)</f>
        <v>#REF!</v>
      </c>
      <c r="CA46" s="36" t="e">
        <f>SUM(#REF!+$AZ$42+$AW$45+$AZ$60+$AZ$66)</f>
        <v>#REF!</v>
      </c>
      <c r="CB46" s="48" t="s">
        <v>44</v>
      </c>
      <c r="CC46" s="49" t="e">
        <f>SUM(#REF!+$AW$42+$AZ$45+$AW$60+$AW$66)</f>
        <v>#REF!</v>
      </c>
      <c r="CD46" s="50" t="e">
        <f t="shared" si="3"/>
        <v>#REF!</v>
      </c>
    </row>
    <row r="47" spans="2:82" ht="15.75" customHeight="1">
      <c r="B47" s="122">
        <v>17</v>
      </c>
      <c r="C47" s="122"/>
      <c r="D47" s="193">
        <v>2</v>
      </c>
      <c r="E47" s="193"/>
      <c r="F47" s="193"/>
      <c r="G47" s="123" t="s">
        <v>48</v>
      </c>
      <c r="H47" s="123"/>
      <c r="I47" s="123"/>
      <c r="J47" s="124">
        <f>J46</f>
        <v>0.4444444444444445</v>
      </c>
      <c r="K47" s="124"/>
      <c r="L47" s="124"/>
      <c r="M47" s="124"/>
      <c r="N47" s="124"/>
      <c r="O47" s="125" t="s">
        <v>17</v>
      </c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47" t="s">
        <v>43</v>
      </c>
      <c r="AF47" s="126" t="s">
        <v>85</v>
      </c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7"/>
      <c r="AX47" s="127"/>
      <c r="AY47" s="47" t="s">
        <v>44</v>
      </c>
      <c r="AZ47" s="128"/>
      <c r="BA47" s="128"/>
      <c r="BB47" s="129"/>
      <c r="BC47" s="129"/>
      <c r="BD47" s="60"/>
      <c r="BE47" s="41" t="str">
        <f t="shared" si="0"/>
        <v>0</v>
      </c>
      <c r="BF47" s="43" t="str">
        <f t="shared" si="4"/>
        <v>0</v>
      </c>
      <c r="BG47" s="43" t="s">
        <v>44</v>
      </c>
      <c r="BH47" s="43" t="str">
        <f t="shared" si="1"/>
        <v>0</v>
      </c>
      <c r="BI47" s="34"/>
      <c r="BJ47" s="34"/>
      <c r="BK47" s="53"/>
      <c r="BL47" s="53"/>
      <c r="BM47" s="54">
        <f t="shared" si="6"/>
        <v>0</v>
      </c>
      <c r="BN47" s="55" t="e">
        <f t="shared" si="7"/>
        <v>#REF!</v>
      </c>
      <c r="BO47" s="55" t="e">
        <f t="shared" si="8"/>
        <v>#REF!</v>
      </c>
      <c r="BP47" s="56" t="s">
        <v>44</v>
      </c>
      <c r="BQ47" s="55" t="e">
        <f t="shared" si="9"/>
        <v>#REF!</v>
      </c>
      <c r="BR47" s="57" t="e">
        <f t="shared" si="5"/>
        <v>#REF!</v>
      </c>
      <c r="BS47" s="34"/>
      <c r="BT47" s="34"/>
      <c r="BU47" s="34" t="s">
        <v>44</v>
      </c>
      <c r="BV47" s="41" t="str">
        <f t="shared" si="2"/>
        <v>0</v>
      </c>
      <c r="BY47" s="34">
        <f>$R$28</f>
        <v>0</v>
      </c>
      <c r="BZ47" s="41" t="e">
        <f>SUM(#REF!+#REF!+#REF!+#REF!+#REF!)</f>
        <v>#REF!</v>
      </c>
      <c r="CA47" s="36" t="e">
        <f>SUM(#REF!+#REF!+#REF!+#REF!+#REF!)</f>
        <v>#REF!</v>
      </c>
      <c r="CB47" s="48" t="s">
        <v>44</v>
      </c>
      <c r="CC47" s="49" t="e">
        <f>SUM(#REF!+#REF!+#REF!+#REF!+#REF!)</f>
        <v>#REF!</v>
      </c>
      <c r="CD47" s="50" t="e">
        <f t="shared" si="3"/>
        <v>#REF!</v>
      </c>
    </row>
    <row r="48" spans="2:82" ht="15.75" customHeight="1">
      <c r="B48" s="130">
        <v>18</v>
      </c>
      <c r="C48" s="130"/>
      <c r="D48" s="194">
        <v>1</v>
      </c>
      <c r="E48" s="194"/>
      <c r="F48" s="194"/>
      <c r="G48" s="131" t="s">
        <v>49</v>
      </c>
      <c r="H48" s="131"/>
      <c r="I48" s="131"/>
      <c r="J48" s="132">
        <f>J47</f>
        <v>0.4444444444444445</v>
      </c>
      <c r="K48" s="132"/>
      <c r="L48" s="132"/>
      <c r="M48" s="132"/>
      <c r="N48" s="132"/>
      <c r="O48" s="133" t="s">
        <v>30</v>
      </c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51" t="s">
        <v>43</v>
      </c>
      <c r="AF48" s="134" t="s">
        <v>32</v>
      </c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5"/>
      <c r="AX48" s="135"/>
      <c r="AY48" s="51" t="s">
        <v>44</v>
      </c>
      <c r="AZ48" s="136"/>
      <c r="BA48" s="136"/>
      <c r="BB48" s="137"/>
      <c r="BC48" s="137"/>
      <c r="BD48" s="60"/>
      <c r="BE48" s="41" t="str">
        <f t="shared" si="0"/>
        <v>0</v>
      </c>
      <c r="BF48" s="43" t="str">
        <f t="shared" si="4"/>
        <v>0</v>
      </c>
      <c r="BG48" s="43" t="s">
        <v>44</v>
      </c>
      <c r="BH48" s="43" t="str">
        <f t="shared" si="1"/>
        <v>0</v>
      </c>
      <c r="BI48" s="34"/>
      <c r="BJ48" s="34"/>
      <c r="BK48" s="53"/>
      <c r="BL48" s="53"/>
      <c r="BM48" s="54">
        <f t="shared" si="6"/>
        <v>0</v>
      </c>
      <c r="BN48" s="55" t="e">
        <f t="shared" si="7"/>
        <v>#REF!</v>
      </c>
      <c r="BO48" s="55" t="e">
        <f t="shared" si="8"/>
        <v>#REF!</v>
      </c>
      <c r="BP48" s="56" t="s">
        <v>44</v>
      </c>
      <c r="BQ48" s="55" t="e">
        <f t="shared" si="9"/>
        <v>#REF!</v>
      </c>
      <c r="BR48" s="57" t="e">
        <f t="shared" si="5"/>
        <v>#REF!</v>
      </c>
      <c r="BS48" s="34"/>
      <c r="BT48" s="34"/>
      <c r="BU48" s="34" t="s">
        <v>44</v>
      </c>
      <c r="BV48" s="41" t="str">
        <f t="shared" si="2"/>
        <v>0</v>
      </c>
      <c r="BY48" s="34"/>
      <c r="BZ48" s="41"/>
      <c r="CA48" s="36"/>
      <c r="CB48" s="48"/>
      <c r="CC48" s="49"/>
      <c r="CD48" s="50"/>
    </row>
    <row r="49" spans="2:82" ht="15.75" customHeight="1">
      <c r="B49" s="61"/>
      <c r="C49" s="61"/>
      <c r="D49" s="61"/>
      <c r="E49" s="61"/>
      <c r="F49" s="61"/>
      <c r="G49" s="61"/>
      <c r="H49" s="61"/>
      <c r="I49" s="61"/>
      <c r="J49" s="62"/>
      <c r="K49" s="62"/>
      <c r="L49" s="62"/>
      <c r="M49" s="62"/>
      <c r="N49" s="62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4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4"/>
      <c r="AX49" s="64"/>
      <c r="AY49" s="64"/>
      <c r="AZ49" s="64"/>
      <c r="BA49" s="64"/>
      <c r="BB49" s="64"/>
      <c r="BC49" s="64"/>
      <c r="BD49" s="60"/>
      <c r="BE49" s="41"/>
      <c r="BF49" s="43"/>
      <c r="BG49" s="43"/>
      <c r="BH49" s="43"/>
      <c r="BI49" s="34"/>
      <c r="BJ49" s="34"/>
      <c r="BK49" s="53"/>
      <c r="BL49" s="53"/>
      <c r="BM49" s="54"/>
      <c r="BN49" s="55"/>
      <c r="BO49" s="55"/>
      <c r="BP49" s="56"/>
      <c r="BQ49" s="55"/>
      <c r="BR49" s="57"/>
      <c r="BS49" s="34"/>
      <c r="BT49" s="34"/>
      <c r="BU49" s="34"/>
      <c r="BV49" s="41"/>
      <c r="BY49" s="34"/>
      <c r="BZ49" s="41"/>
      <c r="CA49" s="36"/>
      <c r="CB49" s="48"/>
      <c r="CC49" s="49"/>
      <c r="CD49" s="50"/>
    </row>
    <row r="50" spans="2:74" ht="13.5" customHeight="1">
      <c r="B50" s="61"/>
      <c r="C50" s="61"/>
      <c r="D50" s="61"/>
      <c r="E50" s="61"/>
      <c r="F50" s="61"/>
      <c r="G50" s="61"/>
      <c r="H50" s="61"/>
      <c r="I50" s="61"/>
      <c r="J50" s="62"/>
      <c r="K50" s="62"/>
      <c r="L50" s="62"/>
      <c r="M50" s="62"/>
      <c r="N50" s="62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4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4"/>
      <c r="AX50" s="64"/>
      <c r="AY50" s="64"/>
      <c r="AZ50" s="64"/>
      <c r="BA50" s="64"/>
      <c r="BB50" s="64"/>
      <c r="BC50" s="64"/>
      <c r="BD50" s="60"/>
      <c r="BE50" s="41"/>
      <c r="BF50" s="43"/>
      <c r="BG50" s="43"/>
      <c r="BH50" s="43"/>
      <c r="BI50" s="34"/>
      <c r="BJ50" s="34"/>
      <c r="BK50" s="53"/>
      <c r="BL50" s="53"/>
      <c r="BM50" s="54"/>
      <c r="BN50" s="55"/>
      <c r="BO50" s="55"/>
      <c r="BP50" s="56"/>
      <c r="BQ50" s="55"/>
      <c r="BR50" s="57"/>
      <c r="BS50" s="34"/>
      <c r="BT50" s="34"/>
      <c r="BU50" s="34"/>
      <c r="BV50" s="41"/>
    </row>
    <row r="51" spans="2:74" ht="33">
      <c r="B51" s="138" t="str">
        <f>$A$1</f>
        <v>24. Internationaler Happe Cup 2022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60"/>
      <c r="BE51" s="41"/>
      <c r="BF51" s="43"/>
      <c r="BG51" s="43"/>
      <c r="BH51" s="43"/>
      <c r="BI51" s="34"/>
      <c r="BJ51" s="34"/>
      <c r="BK51" s="53"/>
      <c r="BL51" s="53"/>
      <c r="BM51" s="54"/>
      <c r="BN51" s="55"/>
      <c r="BO51" s="55"/>
      <c r="BP51" s="56"/>
      <c r="BQ51" s="55"/>
      <c r="BR51" s="57"/>
      <c r="BS51" s="34"/>
      <c r="BT51" s="34"/>
      <c r="BU51" s="34"/>
      <c r="BV51" s="41"/>
    </row>
    <row r="52" spans="2:74" ht="12.75">
      <c r="B52" s="31" t="s">
        <v>50</v>
      </c>
      <c r="N52" s="65"/>
      <c r="BE52" s="41"/>
      <c r="BF52" s="43"/>
      <c r="BG52" s="43"/>
      <c r="BH52" s="43"/>
      <c r="BI52" s="34"/>
      <c r="BJ52" s="34"/>
      <c r="BK52" s="53"/>
      <c r="BL52" s="53"/>
      <c r="BM52" s="54"/>
      <c r="BN52" s="55"/>
      <c r="BO52" s="55"/>
      <c r="BP52" s="56"/>
      <c r="BQ52" s="55"/>
      <c r="BR52" s="57"/>
      <c r="BS52" s="34"/>
      <c r="BT52" s="34"/>
      <c r="BU52" s="34"/>
      <c r="BV52" s="41"/>
    </row>
    <row r="53" spans="2:74" ht="6" customHeight="1">
      <c r="B53" s="61"/>
      <c r="C53" s="61"/>
      <c r="D53" s="61"/>
      <c r="E53" s="61"/>
      <c r="F53" s="61"/>
      <c r="G53" s="61"/>
      <c r="H53" s="61"/>
      <c r="I53" s="61"/>
      <c r="J53" s="62"/>
      <c r="K53" s="62"/>
      <c r="L53" s="62"/>
      <c r="M53" s="62"/>
      <c r="N53" s="62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4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4"/>
      <c r="AX53" s="64"/>
      <c r="AY53" s="64"/>
      <c r="AZ53" s="64"/>
      <c r="BA53" s="64"/>
      <c r="BB53" s="64"/>
      <c r="BC53" s="64"/>
      <c r="BD53" s="60"/>
      <c r="BE53" s="41"/>
      <c r="BF53" s="43"/>
      <c r="BG53" s="43"/>
      <c r="BH53" s="43"/>
      <c r="BI53" s="34"/>
      <c r="BJ53" s="34"/>
      <c r="BK53" s="53"/>
      <c r="BL53" s="53"/>
      <c r="BM53" s="54"/>
      <c r="BN53" s="55"/>
      <c r="BO53" s="55"/>
      <c r="BP53" s="56"/>
      <c r="BQ53" s="55"/>
      <c r="BR53" s="57"/>
      <c r="BS53" s="34"/>
      <c r="BT53" s="34"/>
      <c r="BU53" s="34"/>
      <c r="BV53" s="41"/>
    </row>
    <row r="54" spans="2:116" s="32" customFormat="1" ht="16.5" customHeight="1">
      <c r="B54" s="109" t="s">
        <v>35</v>
      </c>
      <c r="C54" s="109"/>
      <c r="D54" s="110" t="s">
        <v>51</v>
      </c>
      <c r="E54" s="110"/>
      <c r="F54" s="110"/>
      <c r="G54" s="110" t="s">
        <v>37</v>
      </c>
      <c r="H54" s="110"/>
      <c r="I54" s="110"/>
      <c r="J54" s="110" t="s">
        <v>38</v>
      </c>
      <c r="K54" s="110"/>
      <c r="L54" s="110"/>
      <c r="M54" s="110"/>
      <c r="N54" s="110"/>
      <c r="O54" s="110" t="s">
        <v>39</v>
      </c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 t="s">
        <v>40</v>
      </c>
      <c r="AX54" s="110"/>
      <c r="AY54" s="110"/>
      <c r="AZ54" s="110"/>
      <c r="BA54" s="110"/>
      <c r="BB54" s="111"/>
      <c r="BC54" s="111"/>
      <c r="BD54" s="33"/>
      <c r="BE54" s="41"/>
      <c r="BF54" s="43"/>
      <c r="BG54" s="43"/>
      <c r="BH54" s="43"/>
      <c r="BI54" s="34"/>
      <c r="BJ54" s="34"/>
      <c r="BK54" s="53"/>
      <c r="BL54" s="53"/>
      <c r="BM54" s="54"/>
      <c r="BN54" s="55"/>
      <c r="BO54" s="55"/>
      <c r="BP54" s="56"/>
      <c r="BQ54" s="55"/>
      <c r="BR54" s="57"/>
      <c r="BS54" s="34"/>
      <c r="BT54" s="34"/>
      <c r="BU54" s="34"/>
      <c r="BV54" s="41"/>
      <c r="BW54" s="35"/>
      <c r="BX54" s="34"/>
      <c r="BY54" s="34"/>
      <c r="BZ54" s="34"/>
      <c r="CA54" s="34"/>
      <c r="CB54" s="34"/>
      <c r="CC54" s="36"/>
      <c r="CD54" s="36"/>
      <c r="CE54" s="36"/>
      <c r="CF54" s="36"/>
      <c r="CG54" s="33"/>
      <c r="CH54" s="33"/>
      <c r="CI54" s="33"/>
      <c r="CJ54" s="33"/>
      <c r="CK54" s="33"/>
      <c r="CL54" s="33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</row>
    <row r="55" spans="2:74" ht="15.75" customHeight="1">
      <c r="B55" s="113">
        <v>19</v>
      </c>
      <c r="C55" s="113"/>
      <c r="D55" s="192">
        <v>1</v>
      </c>
      <c r="E55" s="192"/>
      <c r="F55" s="192"/>
      <c r="G55" s="114" t="s">
        <v>42</v>
      </c>
      <c r="H55" s="114"/>
      <c r="I55" s="114"/>
      <c r="J55" s="115">
        <v>0.4583333333333333</v>
      </c>
      <c r="K55" s="115"/>
      <c r="L55" s="115"/>
      <c r="M55" s="115"/>
      <c r="N55" s="115"/>
      <c r="O55" s="117" t="s">
        <v>19</v>
      </c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 t="s">
        <v>43</v>
      </c>
      <c r="AF55" s="117" t="s">
        <v>24</v>
      </c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8"/>
      <c r="AX55" s="118"/>
      <c r="AY55" s="39" t="s">
        <v>44</v>
      </c>
      <c r="AZ55" s="119"/>
      <c r="BA55" s="119"/>
      <c r="BB55" s="120"/>
      <c r="BC55" s="120"/>
      <c r="BD55" s="60"/>
      <c r="BE55" s="41" t="str">
        <f aca="true" t="shared" si="10" ref="BE55:BE66">IF(ISBLANK(AZ55),"0",IF(AW55&gt;AZ55,3,IF(AW55=AZ55,1,0)))</f>
        <v>0</v>
      </c>
      <c r="BF55" s="43" t="str">
        <f aca="true" t="shared" si="11" ref="BF55:BF66">IF(ISBLANK(AW55),"0",IF(AW55&gt;AZ55,3,IF(AW55=AZ55,1,0)))</f>
        <v>0</v>
      </c>
      <c r="BG55" s="43" t="s">
        <v>44</v>
      </c>
      <c r="BH55" s="43" t="str">
        <f aca="true" t="shared" si="12" ref="BH55:BH66">IF(ISBLANK(AZ55),"0",IF(AZ55&gt;AW55,3,IF(AZ55=AW55,1,0)))</f>
        <v>0</v>
      </c>
      <c r="BI55" s="34"/>
      <c r="BJ55" s="34"/>
      <c r="BK55" s="53"/>
      <c r="BL55" s="53"/>
      <c r="BM55" s="54">
        <f>AG33</f>
        <v>0</v>
      </c>
      <c r="BN55" s="55" t="e">
        <f aca="true" t="shared" si="13" ref="BN55:BN66">SUM($BH$33+#REF!+$BH$42+#REF!)</f>
        <v>#REF!</v>
      </c>
      <c r="BO55" s="55" t="e">
        <f aca="true" t="shared" si="14" ref="BO55:BO66">SUM($AZ$33+#REF!+$AZ$42+#REF!)</f>
        <v>#REF!</v>
      </c>
      <c r="BP55" s="56" t="s">
        <v>44</v>
      </c>
      <c r="BQ55" s="55" t="e">
        <f aca="true" t="shared" si="15" ref="BQ55:BQ66">SUM($AW$33+#REF!+$AW$42+#REF!)</f>
        <v>#REF!</v>
      </c>
      <c r="BR55" s="57" t="e">
        <f aca="true" t="shared" si="16" ref="BR55:BR66">SUM(BO55-BQ55)</f>
        <v>#REF!</v>
      </c>
      <c r="BS55" s="34"/>
      <c r="BT55" s="34"/>
      <c r="BU55" s="34" t="s">
        <v>44</v>
      </c>
      <c r="BV55" s="41" t="str">
        <f aca="true" t="shared" si="17" ref="BV55:BV66">IF(ISBLANK(AZ55),"0",IF(AZ55&gt;AW55,3,IF(AZ55=AW55,1,0)))</f>
        <v>0</v>
      </c>
    </row>
    <row r="56" spans="2:74" ht="15.75" customHeight="1">
      <c r="B56" s="122">
        <v>20</v>
      </c>
      <c r="C56" s="122"/>
      <c r="D56" s="193">
        <v>3</v>
      </c>
      <c r="E56" s="193"/>
      <c r="F56" s="193"/>
      <c r="G56" s="123" t="s">
        <v>48</v>
      </c>
      <c r="H56" s="123"/>
      <c r="I56" s="123"/>
      <c r="J56" s="124">
        <f>J55</f>
        <v>0.4583333333333333</v>
      </c>
      <c r="K56" s="124"/>
      <c r="L56" s="124"/>
      <c r="M56" s="124"/>
      <c r="N56" s="124"/>
      <c r="O56" s="125" t="s">
        <v>20</v>
      </c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47" t="s">
        <v>43</v>
      </c>
      <c r="AF56" s="126" t="s">
        <v>25</v>
      </c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7"/>
      <c r="AX56" s="127"/>
      <c r="AY56" s="47" t="s">
        <v>44</v>
      </c>
      <c r="AZ56" s="128"/>
      <c r="BA56" s="128"/>
      <c r="BB56" s="129"/>
      <c r="BC56" s="129"/>
      <c r="BD56" s="60"/>
      <c r="BE56" s="41" t="str">
        <f t="shared" si="10"/>
        <v>0</v>
      </c>
      <c r="BF56" s="43" t="str">
        <f t="shared" si="11"/>
        <v>0</v>
      </c>
      <c r="BG56" s="43" t="s">
        <v>44</v>
      </c>
      <c r="BH56" s="43" t="str">
        <f t="shared" si="12"/>
        <v>0</v>
      </c>
      <c r="BI56" s="34"/>
      <c r="BJ56" s="34"/>
      <c r="BK56" s="53"/>
      <c r="BL56" s="53"/>
      <c r="BM56" s="54">
        <f>AG34</f>
        <v>0</v>
      </c>
      <c r="BN56" s="55" t="e">
        <f t="shared" si="13"/>
        <v>#REF!</v>
      </c>
      <c r="BO56" s="55" t="e">
        <f t="shared" si="14"/>
        <v>#REF!</v>
      </c>
      <c r="BP56" s="56" t="s">
        <v>44</v>
      </c>
      <c r="BQ56" s="55" t="e">
        <f t="shared" si="15"/>
        <v>#REF!</v>
      </c>
      <c r="BR56" s="57" t="e">
        <f t="shared" si="16"/>
        <v>#REF!</v>
      </c>
      <c r="BS56" s="34"/>
      <c r="BT56" s="34"/>
      <c r="BU56" s="34" t="s">
        <v>44</v>
      </c>
      <c r="BV56" s="41" t="str">
        <f t="shared" si="17"/>
        <v>0</v>
      </c>
    </row>
    <row r="57" spans="2:74" ht="15.75" customHeight="1">
      <c r="B57" s="130">
        <v>21</v>
      </c>
      <c r="C57" s="130"/>
      <c r="D57" s="194">
        <v>2</v>
      </c>
      <c r="E57" s="194"/>
      <c r="F57" s="194"/>
      <c r="G57" s="131" t="s">
        <v>49</v>
      </c>
      <c r="H57" s="131"/>
      <c r="I57" s="131"/>
      <c r="J57" s="132">
        <f>J56</f>
        <v>0.4583333333333333</v>
      </c>
      <c r="K57" s="132"/>
      <c r="L57" s="132"/>
      <c r="M57" s="132"/>
      <c r="N57" s="132"/>
      <c r="O57" s="133" t="s">
        <v>31</v>
      </c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51" t="s">
        <v>43</v>
      </c>
      <c r="AF57" s="134" t="s">
        <v>33</v>
      </c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5"/>
      <c r="AX57" s="135"/>
      <c r="AY57" s="51" t="s">
        <v>44</v>
      </c>
      <c r="AZ57" s="136"/>
      <c r="BA57" s="136"/>
      <c r="BB57" s="137"/>
      <c r="BC57" s="137"/>
      <c r="BD57" s="60"/>
      <c r="BE57" s="41" t="str">
        <f t="shared" si="10"/>
        <v>0</v>
      </c>
      <c r="BF57" s="43" t="str">
        <f t="shared" si="11"/>
        <v>0</v>
      </c>
      <c r="BG57" s="43" t="s">
        <v>44</v>
      </c>
      <c r="BH57" s="43" t="str">
        <f t="shared" si="12"/>
        <v>0</v>
      </c>
      <c r="BI57" s="34"/>
      <c r="BJ57" s="34"/>
      <c r="BK57" s="53"/>
      <c r="BL57" s="53"/>
      <c r="BM57" s="54">
        <f>AG35</f>
        <v>0</v>
      </c>
      <c r="BN57" s="55" t="e">
        <f t="shared" si="13"/>
        <v>#REF!</v>
      </c>
      <c r="BO57" s="55" t="e">
        <f t="shared" si="14"/>
        <v>#REF!</v>
      </c>
      <c r="BP57" s="56" t="s">
        <v>44</v>
      </c>
      <c r="BQ57" s="55" t="e">
        <f t="shared" si="15"/>
        <v>#REF!</v>
      </c>
      <c r="BR57" s="57" t="e">
        <f t="shared" si="16"/>
        <v>#REF!</v>
      </c>
      <c r="BS57" s="34"/>
      <c r="BT57" s="34"/>
      <c r="BU57" s="34" t="s">
        <v>44</v>
      </c>
      <c r="BV57" s="41" t="str">
        <f t="shared" si="17"/>
        <v>0</v>
      </c>
    </row>
    <row r="58" spans="2:74" ht="15.75" customHeight="1">
      <c r="B58" s="113">
        <v>22</v>
      </c>
      <c r="C58" s="113"/>
      <c r="D58" s="192">
        <v>1</v>
      </c>
      <c r="E58" s="192"/>
      <c r="F58" s="192"/>
      <c r="G58" s="114" t="s">
        <v>42</v>
      </c>
      <c r="H58" s="114"/>
      <c r="I58" s="114"/>
      <c r="J58" s="115">
        <v>0.4722222222222222</v>
      </c>
      <c r="K58" s="115"/>
      <c r="L58" s="115"/>
      <c r="M58" s="115"/>
      <c r="N58" s="115"/>
      <c r="O58" s="116" t="s">
        <v>22</v>
      </c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39" t="s">
        <v>43</v>
      </c>
      <c r="AF58" s="117" t="s">
        <v>27</v>
      </c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8"/>
      <c r="AX58" s="118"/>
      <c r="AY58" s="39" t="s">
        <v>44</v>
      </c>
      <c r="AZ58" s="119"/>
      <c r="BA58" s="119"/>
      <c r="BB58" s="120"/>
      <c r="BC58" s="120"/>
      <c r="BD58" s="60"/>
      <c r="BE58" s="41" t="str">
        <f t="shared" si="10"/>
        <v>0</v>
      </c>
      <c r="BF58" s="43" t="str">
        <f t="shared" si="11"/>
        <v>0</v>
      </c>
      <c r="BG58" s="43" t="s">
        <v>44</v>
      </c>
      <c r="BH58" s="43" t="str">
        <f t="shared" si="12"/>
        <v>0</v>
      </c>
      <c r="BI58" s="34"/>
      <c r="BJ58" s="34"/>
      <c r="BK58" s="53"/>
      <c r="BL58" s="53"/>
      <c r="BM58" s="54" t="e">
        <f>#REF!</f>
        <v>#REF!</v>
      </c>
      <c r="BN58" s="55" t="e">
        <f t="shared" si="13"/>
        <v>#REF!</v>
      </c>
      <c r="BO58" s="55" t="e">
        <f t="shared" si="14"/>
        <v>#REF!</v>
      </c>
      <c r="BP58" s="56" t="s">
        <v>44</v>
      </c>
      <c r="BQ58" s="55" t="e">
        <f t="shared" si="15"/>
        <v>#REF!</v>
      </c>
      <c r="BR58" s="57" t="e">
        <f t="shared" si="16"/>
        <v>#REF!</v>
      </c>
      <c r="BS58" s="34"/>
      <c r="BT58" s="34"/>
      <c r="BU58" s="34" t="s">
        <v>44</v>
      </c>
      <c r="BV58" s="41" t="str">
        <f t="shared" si="17"/>
        <v>0</v>
      </c>
    </row>
    <row r="59" spans="2:74" ht="15.75" customHeight="1">
      <c r="B59" s="122">
        <v>23</v>
      </c>
      <c r="C59" s="122"/>
      <c r="D59" s="193">
        <v>3</v>
      </c>
      <c r="E59" s="193"/>
      <c r="F59" s="193"/>
      <c r="G59" s="123" t="s">
        <v>48</v>
      </c>
      <c r="H59" s="123"/>
      <c r="I59" s="123"/>
      <c r="J59" s="124">
        <f>J58</f>
        <v>0.4722222222222222</v>
      </c>
      <c r="K59" s="124"/>
      <c r="L59" s="124"/>
      <c r="M59" s="124"/>
      <c r="N59" s="124"/>
      <c r="O59" s="125" t="s">
        <v>85</v>
      </c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47" t="s">
        <v>43</v>
      </c>
      <c r="AF59" s="126" t="s">
        <v>28</v>
      </c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7"/>
      <c r="AX59" s="127"/>
      <c r="AY59" s="47" t="s">
        <v>44</v>
      </c>
      <c r="AZ59" s="128"/>
      <c r="BA59" s="128"/>
      <c r="BB59" s="129"/>
      <c r="BC59" s="129"/>
      <c r="BD59" s="60"/>
      <c r="BE59" s="41" t="str">
        <f t="shared" si="10"/>
        <v>0</v>
      </c>
      <c r="BF59" s="43" t="str">
        <f t="shared" si="11"/>
        <v>0</v>
      </c>
      <c r="BG59" s="43" t="s">
        <v>44</v>
      </c>
      <c r="BH59" s="43" t="str">
        <f t="shared" si="12"/>
        <v>0</v>
      </c>
      <c r="BI59" s="34"/>
      <c r="BJ59" s="34"/>
      <c r="BK59" s="53"/>
      <c r="BL59" s="53"/>
      <c r="BM59" s="54">
        <f>AG37</f>
        <v>0</v>
      </c>
      <c r="BN59" s="55" t="e">
        <f t="shared" si="13"/>
        <v>#REF!</v>
      </c>
      <c r="BO59" s="55" t="e">
        <f t="shared" si="14"/>
        <v>#REF!</v>
      </c>
      <c r="BP59" s="56" t="s">
        <v>44</v>
      </c>
      <c r="BQ59" s="55" t="e">
        <f t="shared" si="15"/>
        <v>#REF!</v>
      </c>
      <c r="BR59" s="57" t="e">
        <f t="shared" si="16"/>
        <v>#REF!</v>
      </c>
      <c r="BS59" s="34"/>
      <c r="BT59" s="34"/>
      <c r="BU59" s="34" t="s">
        <v>44</v>
      </c>
      <c r="BV59" s="41" t="str">
        <f t="shared" si="17"/>
        <v>0</v>
      </c>
    </row>
    <row r="60" spans="2:74" ht="15.75" customHeight="1">
      <c r="B60" s="130">
        <v>24</v>
      </c>
      <c r="C60" s="130"/>
      <c r="D60" s="194">
        <v>2</v>
      </c>
      <c r="E60" s="194"/>
      <c r="F60" s="194"/>
      <c r="G60" s="131" t="s">
        <v>49</v>
      </c>
      <c r="H60" s="131"/>
      <c r="I60" s="131"/>
      <c r="J60" s="139">
        <f>J59</f>
        <v>0.4722222222222222</v>
      </c>
      <c r="K60" s="139"/>
      <c r="L60" s="139"/>
      <c r="M60" s="139"/>
      <c r="N60" s="139"/>
      <c r="O60" s="133" t="s">
        <v>32</v>
      </c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51" t="s">
        <v>43</v>
      </c>
      <c r="AF60" s="134" t="s">
        <v>34</v>
      </c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5"/>
      <c r="AX60" s="135"/>
      <c r="AY60" s="51" t="s">
        <v>44</v>
      </c>
      <c r="AZ60" s="136"/>
      <c r="BA60" s="136"/>
      <c r="BB60" s="137"/>
      <c r="BC60" s="137"/>
      <c r="BD60" s="60"/>
      <c r="BE60" s="41" t="str">
        <f t="shared" si="10"/>
        <v>0</v>
      </c>
      <c r="BF60" s="43" t="str">
        <f t="shared" si="11"/>
        <v>0</v>
      </c>
      <c r="BG60" s="43" t="s">
        <v>44</v>
      </c>
      <c r="BH60" s="43" t="str">
        <f t="shared" si="12"/>
        <v>0</v>
      </c>
      <c r="BI60" s="34"/>
      <c r="BJ60" s="34"/>
      <c r="BK60" s="53"/>
      <c r="BL60" s="53"/>
      <c r="BM60" s="54">
        <f>AG38</f>
        <v>0</v>
      </c>
      <c r="BN60" s="55" t="e">
        <f t="shared" si="13"/>
        <v>#REF!</v>
      </c>
      <c r="BO60" s="55" t="e">
        <f t="shared" si="14"/>
        <v>#REF!</v>
      </c>
      <c r="BP60" s="56" t="s">
        <v>44</v>
      </c>
      <c r="BQ60" s="55" t="e">
        <f t="shared" si="15"/>
        <v>#REF!</v>
      </c>
      <c r="BR60" s="57" t="e">
        <f t="shared" si="16"/>
        <v>#REF!</v>
      </c>
      <c r="BS60" s="34"/>
      <c r="BT60" s="34"/>
      <c r="BU60" s="34" t="s">
        <v>44</v>
      </c>
      <c r="BV60" s="41" t="str">
        <f t="shared" si="17"/>
        <v>0</v>
      </c>
    </row>
    <row r="61" spans="2:74" ht="15.75" customHeight="1">
      <c r="B61" s="113">
        <v>25</v>
      </c>
      <c r="C61" s="113"/>
      <c r="D61" s="192">
        <v>1</v>
      </c>
      <c r="E61" s="192"/>
      <c r="F61" s="192"/>
      <c r="G61" s="114" t="s">
        <v>42</v>
      </c>
      <c r="H61" s="114"/>
      <c r="I61" s="114"/>
      <c r="J61" s="115">
        <v>0.4861111111111111</v>
      </c>
      <c r="K61" s="115"/>
      <c r="L61" s="115"/>
      <c r="M61" s="115"/>
      <c r="N61" s="115"/>
      <c r="O61" s="116" t="s">
        <v>24</v>
      </c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39" t="s">
        <v>43</v>
      </c>
      <c r="AF61" s="117" t="s">
        <v>16</v>
      </c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8"/>
      <c r="AX61" s="118"/>
      <c r="AY61" s="39" t="s">
        <v>44</v>
      </c>
      <c r="AZ61" s="119"/>
      <c r="BA61" s="119"/>
      <c r="BB61" s="120"/>
      <c r="BC61" s="120"/>
      <c r="BD61" s="60"/>
      <c r="BE61" s="41" t="str">
        <f t="shared" si="10"/>
        <v>0</v>
      </c>
      <c r="BF61" s="43" t="str">
        <f t="shared" si="11"/>
        <v>0</v>
      </c>
      <c r="BG61" s="43" t="s">
        <v>44</v>
      </c>
      <c r="BH61" s="43" t="str">
        <f t="shared" si="12"/>
        <v>0</v>
      </c>
      <c r="BI61" s="34"/>
      <c r="BJ61" s="34"/>
      <c r="BK61" s="53"/>
      <c r="BL61" s="53"/>
      <c r="BM61" s="54">
        <f>AG42</f>
        <v>0</v>
      </c>
      <c r="BN61" s="55" t="e">
        <f t="shared" si="13"/>
        <v>#REF!</v>
      </c>
      <c r="BO61" s="55" t="e">
        <f t="shared" si="14"/>
        <v>#REF!</v>
      </c>
      <c r="BP61" s="56" t="s">
        <v>44</v>
      </c>
      <c r="BQ61" s="55" t="e">
        <f t="shared" si="15"/>
        <v>#REF!</v>
      </c>
      <c r="BR61" s="57" t="e">
        <f t="shared" si="16"/>
        <v>#REF!</v>
      </c>
      <c r="BS61" s="34"/>
      <c r="BT61" s="34"/>
      <c r="BU61" s="34" t="s">
        <v>44</v>
      </c>
      <c r="BV61" s="41" t="str">
        <f t="shared" si="17"/>
        <v>0</v>
      </c>
    </row>
    <row r="62" spans="2:74" ht="15.75" customHeight="1">
      <c r="B62" s="122">
        <v>26</v>
      </c>
      <c r="C62" s="122"/>
      <c r="D62" s="193">
        <v>3</v>
      </c>
      <c r="E62" s="193"/>
      <c r="F62" s="193"/>
      <c r="G62" s="123" t="s">
        <v>48</v>
      </c>
      <c r="H62" s="123"/>
      <c r="I62" s="123"/>
      <c r="J62" s="124">
        <f>J61</f>
        <v>0.4861111111111111</v>
      </c>
      <c r="K62" s="124"/>
      <c r="L62" s="124"/>
      <c r="M62" s="124"/>
      <c r="N62" s="124"/>
      <c r="O62" s="125" t="s">
        <v>25</v>
      </c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47" t="s">
        <v>43</v>
      </c>
      <c r="AF62" s="126" t="s">
        <v>17</v>
      </c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7"/>
      <c r="AX62" s="127"/>
      <c r="AY62" s="47" t="s">
        <v>44</v>
      </c>
      <c r="AZ62" s="128"/>
      <c r="BA62" s="128"/>
      <c r="BB62" s="129"/>
      <c r="BC62" s="129"/>
      <c r="BD62" s="60"/>
      <c r="BE62" s="41" t="str">
        <f t="shared" si="10"/>
        <v>0</v>
      </c>
      <c r="BF62" s="43" t="str">
        <f t="shared" si="11"/>
        <v>0</v>
      </c>
      <c r="BG62" s="43" t="s">
        <v>44</v>
      </c>
      <c r="BH62" s="43" t="str">
        <f t="shared" si="12"/>
        <v>0</v>
      </c>
      <c r="BI62" s="34"/>
      <c r="BJ62" s="34"/>
      <c r="BK62" s="53"/>
      <c r="BL62" s="53"/>
      <c r="BM62" s="54">
        <f>AG61</f>
        <v>0</v>
      </c>
      <c r="BN62" s="55" t="e">
        <f t="shared" si="13"/>
        <v>#REF!</v>
      </c>
      <c r="BO62" s="55" t="e">
        <f t="shared" si="14"/>
        <v>#REF!</v>
      </c>
      <c r="BP62" s="56" t="s">
        <v>44</v>
      </c>
      <c r="BQ62" s="55" t="e">
        <f t="shared" si="15"/>
        <v>#REF!</v>
      </c>
      <c r="BR62" s="57" t="e">
        <f t="shared" si="16"/>
        <v>#REF!</v>
      </c>
      <c r="BS62" s="34"/>
      <c r="BT62" s="34"/>
      <c r="BU62" s="34" t="s">
        <v>44</v>
      </c>
      <c r="BV62" s="41" t="str">
        <f t="shared" si="17"/>
        <v>0</v>
      </c>
    </row>
    <row r="63" spans="2:74" ht="15.75" customHeight="1">
      <c r="B63" s="130">
        <v>27</v>
      </c>
      <c r="C63" s="130"/>
      <c r="D63" s="195">
        <v>2</v>
      </c>
      <c r="E63" s="195"/>
      <c r="F63" s="195"/>
      <c r="G63" s="140" t="s">
        <v>49</v>
      </c>
      <c r="H63" s="140"/>
      <c r="I63" s="140"/>
      <c r="J63" s="139">
        <f>J62</f>
        <v>0.4861111111111111</v>
      </c>
      <c r="K63" s="139"/>
      <c r="L63" s="139"/>
      <c r="M63" s="139"/>
      <c r="N63" s="139"/>
      <c r="O63" s="133" t="s">
        <v>33</v>
      </c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51" t="s">
        <v>43</v>
      </c>
      <c r="AF63" s="134" t="s">
        <v>30</v>
      </c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41"/>
      <c r="AX63" s="141"/>
      <c r="AY63" s="51" t="s">
        <v>44</v>
      </c>
      <c r="AZ63" s="142"/>
      <c r="BA63" s="142"/>
      <c r="BB63" s="143"/>
      <c r="BC63" s="143"/>
      <c r="BD63" s="60"/>
      <c r="BE63" s="41" t="str">
        <f t="shared" si="10"/>
        <v>0</v>
      </c>
      <c r="BF63" s="43" t="str">
        <f t="shared" si="11"/>
        <v>0</v>
      </c>
      <c r="BG63" s="43" t="s">
        <v>44</v>
      </c>
      <c r="BH63" s="43" t="str">
        <f t="shared" si="12"/>
        <v>0</v>
      </c>
      <c r="BI63" s="34"/>
      <c r="BJ63" s="34"/>
      <c r="BK63" s="53"/>
      <c r="BL63" s="53"/>
      <c r="BM63" s="54">
        <f>AG62</f>
        <v>0</v>
      </c>
      <c r="BN63" s="55" t="e">
        <f t="shared" si="13"/>
        <v>#REF!</v>
      </c>
      <c r="BO63" s="55" t="e">
        <f t="shared" si="14"/>
        <v>#REF!</v>
      </c>
      <c r="BP63" s="56" t="s">
        <v>44</v>
      </c>
      <c r="BQ63" s="55" t="e">
        <f t="shared" si="15"/>
        <v>#REF!</v>
      </c>
      <c r="BR63" s="57" t="e">
        <f t="shared" si="16"/>
        <v>#REF!</v>
      </c>
      <c r="BS63" s="34"/>
      <c r="BT63" s="34"/>
      <c r="BU63" s="34" t="s">
        <v>44</v>
      </c>
      <c r="BV63" s="41" t="str">
        <f t="shared" si="17"/>
        <v>0</v>
      </c>
    </row>
    <row r="64" spans="2:74" ht="15.75" customHeight="1">
      <c r="B64" s="113">
        <v>28</v>
      </c>
      <c r="C64" s="113"/>
      <c r="D64" s="192">
        <v>1</v>
      </c>
      <c r="E64" s="192"/>
      <c r="F64" s="192"/>
      <c r="G64" s="114" t="s">
        <v>42</v>
      </c>
      <c r="H64" s="114"/>
      <c r="I64" s="114"/>
      <c r="J64" s="115">
        <f>J63+$U$9*$X$9+$AL$9</f>
        <v>0.5</v>
      </c>
      <c r="K64" s="115"/>
      <c r="L64" s="115"/>
      <c r="M64" s="115"/>
      <c r="N64" s="115"/>
      <c r="O64" s="116" t="s">
        <v>27</v>
      </c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39" t="s">
        <v>43</v>
      </c>
      <c r="AF64" s="117" t="s">
        <v>19</v>
      </c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8"/>
      <c r="AX64" s="118"/>
      <c r="AY64" s="39" t="s">
        <v>44</v>
      </c>
      <c r="AZ64" s="119"/>
      <c r="BA64" s="119"/>
      <c r="BB64" s="120"/>
      <c r="BC64" s="120"/>
      <c r="BD64" s="60"/>
      <c r="BE64" s="41" t="str">
        <f t="shared" si="10"/>
        <v>0</v>
      </c>
      <c r="BF64" s="43" t="str">
        <f t="shared" si="11"/>
        <v>0</v>
      </c>
      <c r="BG64" s="43" t="s">
        <v>44</v>
      </c>
      <c r="BH64" s="43" t="str">
        <f t="shared" si="12"/>
        <v>0</v>
      </c>
      <c r="BI64" s="34"/>
      <c r="BJ64" s="34"/>
      <c r="BK64" s="53"/>
      <c r="BL64" s="53"/>
      <c r="BM64" s="54">
        <f>AG63</f>
        <v>0</v>
      </c>
      <c r="BN64" s="55" t="e">
        <f t="shared" si="13"/>
        <v>#REF!</v>
      </c>
      <c r="BO64" s="55" t="e">
        <f t="shared" si="14"/>
        <v>#REF!</v>
      </c>
      <c r="BP64" s="56" t="s">
        <v>44</v>
      </c>
      <c r="BQ64" s="55" t="e">
        <f t="shared" si="15"/>
        <v>#REF!</v>
      </c>
      <c r="BR64" s="57" t="e">
        <f t="shared" si="16"/>
        <v>#REF!</v>
      </c>
      <c r="BS64" s="34"/>
      <c r="BT64" s="34"/>
      <c r="BU64" s="34" t="s">
        <v>44</v>
      </c>
      <c r="BV64" s="41" t="str">
        <f t="shared" si="17"/>
        <v>0</v>
      </c>
    </row>
    <row r="65" spans="2:74" ht="15.75" customHeight="1">
      <c r="B65" s="122">
        <v>29</v>
      </c>
      <c r="C65" s="122"/>
      <c r="D65" s="193">
        <v>3</v>
      </c>
      <c r="E65" s="193"/>
      <c r="F65" s="193"/>
      <c r="G65" s="123" t="s">
        <v>48</v>
      </c>
      <c r="H65" s="123"/>
      <c r="I65" s="123"/>
      <c r="J65" s="124">
        <f>J64</f>
        <v>0.5</v>
      </c>
      <c r="K65" s="124"/>
      <c r="L65" s="124"/>
      <c r="M65" s="124"/>
      <c r="N65" s="124"/>
      <c r="O65" s="125" t="s">
        <v>28</v>
      </c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47" t="s">
        <v>43</v>
      </c>
      <c r="AF65" s="126" t="s">
        <v>20</v>
      </c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7"/>
      <c r="AX65" s="127"/>
      <c r="AY65" s="47" t="s">
        <v>44</v>
      </c>
      <c r="AZ65" s="128"/>
      <c r="BA65" s="128"/>
      <c r="BB65" s="129"/>
      <c r="BC65" s="129"/>
      <c r="BD65" s="60"/>
      <c r="BE65" s="41" t="str">
        <f t="shared" si="10"/>
        <v>0</v>
      </c>
      <c r="BF65" s="43" t="str">
        <f t="shared" si="11"/>
        <v>0</v>
      </c>
      <c r="BG65" s="43" t="s">
        <v>44</v>
      </c>
      <c r="BH65" s="43" t="str">
        <f t="shared" si="12"/>
        <v>0</v>
      </c>
      <c r="BI65" s="34"/>
      <c r="BJ65" s="34"/>
      <c r="BK65" s="53"/>
      <c r="BL65" s="53"/>
      <c r="BM65" s="54">
        <f>AG43</f>
        <v>0</v>
      </c>
      <c r="BN65" s="55" t="e">
        <f t="shared" si="13"/>
        <v>#REF!</v>
      </c>
      <c r="BO65" s="55" t="e">
        <f t="shared" si="14"/>
        <v>#REF!</v>
      </c>
      <c r="BP65" s="56" t="s">
        <v>44</v>
      </c>
      <c r="BQ65" s="55" t="e">
        <f t="shared" si="15"/>
        <v>#REF!</v>
      </c>
      <c r="BR65" s="57" t="e">
        <f t="shared" si="16"/>
        <v>#REF!</v>
      </c>
      <c r="BS65" s="34"/>
      <c r="BT65" s="34"/>
      <c r="BU65" s="34" t="s">
        <v>44</v>
      </c>
      <c r="BV65" s="41" t="str">
        <f t="shared" si="17"/>
        <v>0</v>
      </c>
    </row>
    <row r="66" spans="2:74" ht="15.75" customHeight="1">
      <c r="B66" s="130">
        <v>30</v>
      </c>
      <c r="C66" s="130"/>
      <c r="D66" s="195">
        <v>2</v>
      </c>
      <c r="E66" s="195"/>
      <c r="F66" s="195"/>
      <c r="G66" s="140" t="s">
        <v>49</v>
      </c>
      <c r="H66" s="140"/>
      <c r="I66" s="140"/>
      <c r="J66" s="139">
        <f>J65</f>
        <v>0.5</v>
      </c>
      <c r="K66" s="139"/>
      <c r="L66" s="139"/>
      <c r="M66" s="139"/>
      <c r="N66" s="139"/>
      <c r="O66" s="144" t="s">
        <v>34</v>
      </c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51" t="s">
        <v>43</v>
      </c>
      <c r="AF66" s="145" t="s">
        <v>31</v>
      </c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1"/>
      <c r="AX66" s="141"/>
      <c r="AY66" s="51" t="s">
        <v>44</v>
      </c>
      <c r="AZ66" s="142"/>
      <c r="BA66" s="142"/>
      <c r="BB66" s="143"/>
      <c r="BC66" s="143"/>
      <c r="BD66" s="60"/>
      <c r="BE66" s="41" t="str">
        <f t="shared" si="10"/>
        <v>0</v>
      </c>
      <c r="BF66" s="43" t="str">
        <f t="shared" si="11"/>
        <v>0</v>
      </c>
      <c r="BG66" s="43" t="s">
        <v>44</v>
      </c>
      <c r="BH66" s="43" t="str">
        <f t="shared" si="12"/>
        <v>0</v>
      </c>
      <c r="BI66" s="34"/>
      <c r="BJ66" s="34"/>
      <c r="BK66" s="53"/>
      <c r="BL66" s="53"/>
      <c r="BM66" s="54">
        <f>AG44</f>
        <v>0</v>
      </c>
      <c r="BN66" s="55" t="e">
        <f t="shared" si="13"/>
        <v>#REF!</v>
      </c>
      <c r="BO66" s="55" t="e">
        <f t="shared" si="14"/>
        <v>#REF!</v>
      </c>
      <c r="BP66" s="56" t="s">
        <v>44</v>
      </c>
      <c r="BQ66" s="55" t="e">
        <f t="shared" si="15"/>
        <v>#REF!</v>
      </c>
      <c r="BR66" s="57" t="e">
        <f t="shared" si="16"/>
        <v>#REF!</v>
      </c>
      <c r="BS66" s="34"/>
      <c r="BT66" s="34"/>
      <c r="BU66" s="34" t="s">
        <v>44</v>
      </c>
      <c r="BV66" s="41" t="str">
        <f t="shared" si="17"/>
        <v>0</v>
      </c>
    </row>
    <row r="67" spans="2:60" ht="5.25" customHeight="1">
      <c r="B67" s="61"/>
      <c r="C67" s="61"/>
      <c r="D67" s="61"/>
      <c r="E67" s="61"/>
      <c r="F67" s="61"/>
      <c r="G67" s="61"/>
      <c r="H67" s="61"/>
      <c r="I67" s="61"/>
      <c r="J67" s="62"/>
      <c r="K67" s="62"/>
      <c r="L67" s="62"/>
      <c r="M67" s="62"/>
      <c r="N67" s="62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4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4"/>
      <c r="AX67" s="64"/>
      <c r="AY67" s="64"/>
      <c r="AZ67" s="64"/>
      <c r="BA67" s="64"/>
      <c r="BB67" s="64"/>
      <c r="BC67" s="64"/>
      <c r="BD67" s="60"/>
      <c r="BF67" s="43"/>
      <c r="BG67" s="43"/>
      <c r="BH67" s="43"/>
    </row>
    <row r="68" ht="6.75" customHeight="1"/>
    <row r="69" spans="2:88" ht="12.75">
      <c r="B69" s="31" t="s">
        <v>52</v>
      </c>
      <c r="CE69" s="66"/>
      <c r="CF69" s="66"/>
      <c r="CG69" s="67"/>
      <c r="CH69" s="67"/>
      <c r="CI69" s="67"/>
      <c r="CJ69" s="67"/>
    </row>
    <row r="70" spans="83:88" ht="6" customHeight="1">
      <c r="CE70" s="66"/>
      <c r="CF70" s="66"/>
      <c r="CG70" s="67"/>
      <c r="CH70" s="67"/>
      <c r="CI70" s="67"/>
      <c r="CJ70" s="67"/>
    </row>
    <row r="71" spans="2:90" s="68" customFormat="1" ht="13.5" customHeight="1">
      <c r="B71" s="146" t="s">
        <v>13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 t="s">
        <v>45</v>
      </c>
      <c r="Q71" s="146"/>
      <c r="R71" s="146"/>
      <c r="S71" s="146" t="s">
        <v>46</v>
      </c>
      <c r="T71" s="146"/>
      <c r="U71" s="146"/>
      <c r="V71" s="146"/>
      <c r="W71" s="146"/>
      <c r="X71" s="146" t="s">
        <v>47</v>
      </c>
      <c r="Y71" s="146"/>
      <c r="Z71" s="146"/>
      <c r="AA71" s="69"/>
      <c r="AB71" s="69"/>
      <c r="AC71" s="69"/>
      <c r="AD71" s="69"/>
      <c r="AE71" s="146" t="s">
        <v>14</v>
      </c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 t="s">
        <v>45</v>
      </c>
      <c r="AT71" s="146"/>
      <c r="AU71" s="146"/>
      <c r="AV71" s="146" t="s">
        <v>46</v>
      </c>
      <c r="AW71" s="146"/>
      <c r="AX71" s="146"/>
      <c r="AY71" s="146"/>
      <c r="AZ71" s="146"/>
      <c r="BA71" s="146" t="s">
        <v>47</v>
      </c>
      <c r="BB71" s="146"/>
      <c r="BC71" s="146"/>
      <c r="BD71" s="70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2"/>
      <c r="BW71" s="72"/>
      <c r="BX71" s="71"/>
      <c r="BY71" s="44" t="s">
        <v>53</v>
      </c>
      <c r="BZ71" s="34" t="s">
        <v>45</v>
      </c>
      <c r="CA71" s="121" t="s">
        <v>46</v>
      </c>
      <c r="CB71" s="121"/>
      <c r="CC71" s="121"/>
      <c r="CD71" s="45" t="s">
        <v>47</v>
      </c>
      <c r="CE71" s="73"/>
      <c r="CF71" s="73"/>
      <c r="CG71" s="70"/>
      <c r="CH71" s="70"/>
      <c r="CI71" s="70"/>
      <c r="CJ71" s="70"/>
      <c r="CK71" s="70"/>
      <c r="CL71" s="70"/>
    </row>
    <row r="72" spans="2:89" ht="12.75">
      <c r="B72" s="147" t="s">
        <v>15</v>
      </c>
      <c r="C72" s="147"/>
      <c r="D72" s="148">
        <f>IF(ISBLANK($AZ$31),"",$BY$32)</f>
      </c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9">
        <f>IF(ISBLANK($AZ$31),"",$BZ$32)</f>
      </c>
      <c r="Q72" s="149"/>
      <c r="R72" s="149"/>
      <c r="S72" s="147">
        <f>IF(ISBLANK($AZ$31),"",$CA$32)</f>
      </c>
      <c r="T72" s="147"/>
      <c r="U72" s="74" t="s">
        <v>44</v>
      </c>
      <c r="V72" s="150">
        <f>IF(ISBLANK($AZ$31),"",$CC$32)</f>
      </c>
      <c r="W72" s="150"/>
      <c r="X72" s="151">
        <f>IF(ISBLANK($AZ$31),"",$CD$32)</f>
      </c>
      <c r="Y72" s="151"/>
      <c r="Z72" s="151"/>
      <c r="AA72" s="32"/>
      <c r="AB72" s="32"/>
      <c r="AC72" s="32"/>
      <c r="AD72" s="32"/>
      <c r="AE72" s="147" t="s">
        <v>15</v>
      </c>
      <c r="AF72" s="147"/>
      <c r="AG72" s="148">
        <f>IF(ISBLANK($AZ$32),"",$BY$37)</f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9">
        <f>IF(ISBLANK($AZ$32),"",$BZ$37)</f>
      </c>
      <c r="AT72" s="149"/>
      <c r="AU72" s="149"/>
      <c r="AV72" s="147">
        <f>IF(ISBLANK($AZ$32),"",$CA$37)</f>
      </c>
      <c r="AW72" s="147"/>
      <c r="AX72" s="74" t="s">
        <v>44</v>
      </c>
      <c r="AY72" s="150">
        <f>IF(ISBLANK($AZ$32),"",$CC$37)</f>
      </c>
      <c r="AZ72" s="150"/>
      <c r="BA72" s="151">
        <f>IF(ISBLANK($AZ$32),"",$CD$37)</f>
      </c>
      <c r="BB72" s="151"/>
      <c r="BC72" s="151"/>
      <c r="BY72" s="34">
        <f>$D$74</f>
      </c>
      <c r="BZ72" s="41">
        <f>$P$74</f>
      </c>
      <c r="CA72" s="36">
        <f>$S$74</f>
      </c>
      <c r="CB72" s="48" t="s">
        <v>44</v>
      </c>
      <c r="CC72" s="49">
        <f>$V$74</f>
      </c>
      <c r="CD72" s="50">
        <f>$X$74</f>
      </c>
      <c r="CE72" s="66"/>
      <c r="CF72" s="66"/>
      <c r="CG72" s="67"/>
      <c r="CH72" s="67"/>
      <c r="CI72" s="2">
        <f>IF(ISBLANK(#REF!),"",IF(AND($BZ$72=$BZ$73,$CD$72=$CD$73,$CA$73=$CA$72),1,0))</f>
        <v>1</v>
      </c>
      <c r="CJ72" s="2">
        <f>IF(ISBLANK(#REF!),"",IF(AND($BZ$74=$BZ$73,$CD$74=$CD$73,$CA$73=$CA$74),1,0))</f>
        <v>1</v>
      </c>
      <c r="CK72" s="2">
        <f>SUM(CI72+CJ72)</f>
        <v>2</v>
      </c>
    </row>
    <row r="73" spans="2:88" ht="12.75">
      <c r="B73" s="152" t="s">
        <v>18</v>
      </c>
      <c r="C73" s="152"/>
      <c r="D73" s="153">
        <f>IF(ISBLANK($AZ$31),"",$BY$33)</f>
      </c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4">
        <f>IF(ISBLANK($AZ$31),"",$BZ$33)</f>
      </c>
      <c r="Q73" s="154"/>
      <c r="R73" s="154"/>
      <c r="S73" s="152">
        <f>IF(ISBLANK($AZ$31),"",$CA$33)</f>
      </c>
      <c r="T73" s="152"/>
      <c r="U73" s="75" t="s">
        <v>44</v>
      </c>
      <c r="V73" s="155">
        <f>IF(ISBLANK($AZ$31),"",$CC$33)</f>
      </c>
      <c r="W73" s="155"/>
      <c r="X73" s="156">
        <f>IF(ISBLANK($AZ$31),"",$CD$33)</f>
      </c>
      <c r="Y73" s="156"/>
      <c r="Z73" s="156"/>
      <c r="AA73" s="32"/>
      <c r="AB73" s="32"/>
      <c r="AC73" s="32"/>
      <c r="AD73" s="32"/>
      <c r="AE73" s="152" t="s">
        <v>18</v>
      </c>
      <c r="AF73" s="152"/>
      <c r="AG73" s="153">
        <f>IF(ISBLANK($AZ$32),"",$BY$38)</f>
      </c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4">
        <f>IF(ISBLANK($AZ$32),"",$BZ$38)</f>
      </c>
      <c r="AT73" s="154"/>
      <c r="AU73" s="154"/>
      <c r="AV73" s="152">
        <f>IF(ISBLANK($AZ$32),"",$CA$38)</f>
      </c>
      <c r="AW73" s="152"/>
      <c r="AX73" s="75" t="s">
        <v>44</v>
      </c>
      <c r="AY73" s="155">
        <f>IF(ISBLANK($AZ$32),"",$CC$38)</f>
      </c>
      <c r="AZ73" s="155"/>
      <c r="BA73" s="156">
        <f>IF(ISBLANK($AZ$32),"",$CD$38)</f>
      </c>
      <c r="BB73" s="156"/>
      <c r="BC73" s="156"/>
      <c r="BY73" s="34">
        <f>$AG$74</f>
      </c>
      <c r="BZ73" s="41">
        <f>$AS$74</f>
      </c>
      <c r="CA73" s="36">
        <f>$AV$74</f>
      </c>
      <c r="CB73" s="48" t="s">
        <v>44</v>
      </c>
      <c r="CC73" s="49">
        <f>$AY$74</f>
      </c>
      <c r="CD73" s="50">
        <f>$BA$74</f>
      </c>
      <c r="CE73" s="66"/>
      <c r="CF73" s="66"/>
      <c r="CG73" s="67"/>
      <c r="CH73" s="67"/>
      <c r="CI73" s="67"/>
      <c r="CJ73" s="67"/>
    </row>
    <row r="74" spans="2:88" ht="12.75">
      <c r="B74" s="152" t="s">
        <v>21</v>
      </c>
      <c r="C74" s="152"/>
      <c r="D74" s="153">
        <f>IF(ISBLANK($AZ$31),"",$BY$34)</f>
      </c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4">
        <f>IF(ISBLANK($AZ$31),"",$BZ$34)</f>
      </c>
      <c r="Q74" s="154"/>
      <c r="R74" s="154"/>
      <c r="S74" s="152">
        <f>IF(ISBLANK($AZ$31),"",$CA$34)</f>
      </c>
      <c r="T74" s="152"/>
      <c r="U74" s="75" t="s">
        <v>44</v>
      </c>
      <c r="V74" s="155">
        <f>IF(ISBLANK($AZ$31),"",$CC$34)</f>
      </c>
      <c r="W74" s="155"/>
      <c r="X74" s="156">
        <f>IF(ISBLANK($AZ$31),"",$CD$34)</f>
      </c>
      <c r="Y74" s="156"/>
      <c r="Z74" s="156"/>
      <c r="AA74" s="32"/>
      <c r="AB74" s="32"/>
      <c r="AC74" s="32"/>
      <c r="AD74" s="32"/>
      <c r="AE74" s="152" t="s">
        <v>21</v>
      </c>
      <c r="AF74" s="152"/>
      <c r="AG74" s="153">
        <f>IF(ISBLANK($AZ$32),"",$BY$39)</f>
      </c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4">
        <f>IF(ISBLANK($AZ$32),"",$BZ$39)</f>
      </c>
      <c r="AT74" s="154"/>
      <c r="AU74" s="154"/>
      <c r="AV74" s="152">
        <f>IF(ISBLANK($AZ$32),"",$CA$39)</f>
      </c>
      <c r="AW74" s="152"/>
      <c r="AX74" s="75" t="s">
        <v>44</v>
      </c>
      <c r="AY74" s="155">
        <f>IF(ISBLANK($AZ$32),"",$CC$39)</f>
      </c>
      <c r="AZ74" s="155"/>
      <c r="BA74" s="156">
        <f>IF(ISBLANK($AZ$32),"",$CD$39)</f>
      </c>
      <c r="BB74" s="156"/>
      <c r="BC74" s="156"/>
      <c r="BY74" s="34">
        <f>$R$82</f>
      </c>
      <c r="BZ74" s="41">
        <f>$AD$82</f>
      </c>
      <c r="CA74" s="36">
        <f>$AG$82</f>
      </c>
      <c r="CB74" s="48" t="s">
        <v>44</v>
      </c>
      <c r="CC74" s="49">
        <f>$AJ$82</f>
      </c>
      <c r="CD74" s="50">
        <f>$AL$82</f>
      </c>
      <c r="CE74" s="66"/>
      <c r="CF74" s="66"/>
      <c r="CG74" s="67"/>
      <c r="CH74" s="67"/>
      <c r="CI74" s="67"/>
      <c r="CJ74" s="67"/>
    </row>
    <row r="75" spans="2:88" ht="12.75">
      <c r="B75" s="152" t="s">
        <v>23</v>
      </c>
      <c r="C75" s="152"/>
      <c r="D75" s="157">
        <f>IF(ISBLANK($AZ$31),"",$BY$35)</f>
      </c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4">
        <f>IF(ISBLANK($AZ$31),"",$BZ$35)</f>
      </c>
      <c r="Q75" s="154"/>
      <c r="R75" s="154"/>
      <c r="S75" s="158">
        <f>IF(ISBLANK($AZ$31),"",$CA$35)</f>
      </c>
      <c r="T75" s="158"/>
      <c r="U75" s="75" t="s">
        <v>44</v>
      </c>
      <c r="V75" s="158">
        <f>IF(ISBLANK($AZ$31),"",$CC$35)</f>
      </c>
      <c r="W75" s="158"/>
      <c r="X75" s="156">
        <f>IF(ISBLANK($AZ$31),"",$CD$35)</f>
      </c>
      <c r="Y75" s="156"/>
      <c r="Z75" s="156"/>
      <c r="AA75" s="32"/>
      <c r="AB75" s="32"/>
      <c r="AC75" s="32"/>
      <c r="AD75" s="32"/>
      <c r="AE75" s="152" t="s">
        <v>23</v>
      </c>
      <c r="AF75" s="152"/>
      <c r="AG75" s="157">
        <f>IF(ISBLANK($AZ$32),"",$BY$40)</f>
      </c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4">
        <f>IF(ISBLANK($AZ$32),"",$BZ$40)</f>
      </c>
      <c r="AT75" s="154"/>
      <c r="AU75" s="154"/>
      <c r="AV75" s="158">
        <f>IF(ISBLANK($AZ$32),"",$CA$40)</f>
      </c>
      <c r="AW75" s="158"/>
      <c r="AX75" s="75" t="s">
        <v>44</v>
      </c>
      <c r="AY75" s="158">
        <f>IF(ISBLANK($AZ$32),"",$CC$40)</f>
      </c>
      <c r="AZ75" s="158"/>
      <c r="BA75" s="156">
        <f>IF(ISBLANK($AZ$32),"",$CD$40)</f>
      </c>
      <c r="BB75" s="156"/>
      <c r="BC75" s="156"/>
      <c r="BY75" s="34"/>
      <c r="BZ75" s="41"/>
      <c r="CA75" s="36"/>
      <c r="CB75" s="48"/>
      <c r="CC75" s="49"/>
      <c r="CD75" s="50"/>
      <c r="CE75" s="66"/>
      <c r="CF75" s="66"/>
      <c r="CG75" s="67"/>
      <c r="CH75" s="67"/>
      <c r="CI75" s="67"/>
      <c r="CJ75" s="67"/>
    </row>
    <row r="76" spans="2:88" ht="12.75">
      <c r="B76" s="152" t="s">
        <v>26</v>
      </c>
      <c r="C76" s="152"/>
      <c r="D76" s="157">
        <f>IF(ISBLANK($AZ$31),"",$BY$36)</f>
      </c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4">
        <f>IF(ISBLANK($AZ$31),"",$BZ$36)</f>
      </c>
      <c r="Q76" s="154"/>
      <c r="R76" s="154"/>
      <c r="S76" s="158">
        <f>IF(ISBLANK($AZ$31),"",$CA$36)</f>
      </c>
      <c r="T76" s="158"/>
      <c r="U76" s="75" t="s">
        <v>44</v>
      </c>
      <c r="V76" s="158">
        <f>IF(ISBLANK($AZ$31),"",$CC$36)</f>
      </c>
      <c r="W76" s="158"/>
      <c r="X76" s="156">
        <f>IF(ISBLANK($AZ$31),"",$CD$36)</f>
      </c>
      <c r="Y76" s="156"/>
      <c r="Z76" s="156"/>
      <c r="AA76" s="32"/>
      <c r="AB76" s="32"/>
      <c r="AC76" s="32"/>
      <c r="AD76" s="32"/>
      <c r="AE76" s="152" t="s">
        <v>26</v>
      </c>
      <c r="AF76" s="152"/>
      <c r="AG76" s="157">
        <f>IF(ISBLANK($AZ$32),"",$BY$41)</f>
      </c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4">
        <f>IF(ISBLANK($AZ$32),"",$BZ$41)</f>
      </c>
      <c r="AT76" s="154"/>
      <c r="AU76" s="154"/>
      <c r="AV76" s="158">
        <f>IF(ISBLANK($AZ$32),"",$CA$41)</f>
      </c>
      <c r="AW76" s="158"/>
      <c r="AX76" s="75" t="s">
        <v>44</v>
      </c>
      <c r="AY76" s="158">
        <f>IF(ISBLANK($AZ$32),"",$CC$41)</f>
      </c>
      <c r="AZ76" s="158"/>
      <c r="BA76" s="156">
        <f>IF(ISBLANK($AZ$32),"",$CD$41)</f>
      </c>
      <c r="BB76" s="156"/>
      <c r="BC76" s="156"/>
      <c r="BY76" s="34"/>
      <c r="BZ76" s="41"/>
      <c r="CA76" s="36"/>
      <c r="CB76" s="48"/>
      <c r="CC76" s="49"/>
      <c r="CD76" s="76"/>
      <c r="CE76" s="66"/>
      <c r="CF76" s="66"/>
      <c r="CG76" s="67"/>
      <c r="CH76" s="67"/>
      <c r="CI76" s="67"/>
      <c r="CJ76" s="67"/>
    </row>
    <row r="77" spans="2:88" ht="12.75">
      <c r="B77" s="159" t="s">
        <v>54</v>
      </c>
      <c r="C77" s="159"/>
      <c r="D77" s="160">
        <f>IF(ISBLANK($AZ$31),"",#REF!)</f>
      </c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1">
        <f>IF(ISBLANK($AZ$31),"",#REF!)</f>
      </c>
      <c r="Q77" s="161"/>
      <c r="R77" s="161"/>
      <c r="S77" s="162">
        <f>IF(ISBLANK($AZ$31),"",#REF!)</f>
      </c>
      <c r="T77" s="162"/>
      <c r="U77" s="77" t="s">
        <v>44</v>
      </c>
      <c r="V77" s="162">
        <f>IF(ISBLANK($AZ$31),"",#REF!)</f>
      </c>
      <c r="W77" s="162"/>
      <c r="X77" s="163">
        <f>IF(ISBLANK($AZ$31),"",#REF!)</f>
      </c>
      <c r="Y77" s="163"/>
      <c r="Z77" s="163"/>
      <c r="AA77" s="32"/>
      <c r="AB77" s="32"/>
      <c r="AC77" s="32"/>
      <c r="AD77" s="32"/>
      <c r="AE77" s="159" t="s">
        <v>54</v>
      </c>
      <c r="AF77" s="159"/>
      <c r="AG77" s="160">
        <f>IF(ISBLANK($AZ$32),"",$BY$42)</f>
      </c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1">
        <f>IF(ISBLANK($AZ$32),"",$BZ$42)</f>
      </c>
      <c r="AT77" s="161"/>
      <c r="AU77" s="161"/>
      <c r="AV77" s="162">
        <f>IF(ISBLANK($AZ$32),"",$CA$42)</f>
      </c>
      <c r="AW77" s="162"/>
      <c r="AX77" s="77" t="s">
        <v>44</v>
      </c>
      <c r="AY77" s="162">
        <f>IF(ISBLANK($AZ$32),"",$CC$42)</f>
      </c>
      <c r="AZ77" s="162"/>
      <c r="BA77" s="163">
        <f>IF(ISBLANK($AZ$32),"",$CD$42)</f>
      </c>
      <c r="BB77" s="163"/>
      <c r="BC77" s="163"/>
      <c r="BY77" s="44" t="s">
        <v>55</v>
      </c>
      <c r="BZ77" s="34" t="s">
        <v>45</v>
      </c>
      <c r="CA77" s="121" t="s">
        <v>46</v>
      </c>
      <c r="CB77" s="121"/>
      <c r="CC77" s="121"/>
      <c r="CD77" s="45" t="s">
        <v>47</v>
      </c>
      <c r="CE77" s="66"/>
      <c r="CF77" s="66"/>
      <c r="CG77" s="67"/>
      <c r="CH77" s="67"/>
      <c r="CI77" s="67"/>
      <c r="CJ77" s="67"/>
    </row>
    <row r="78" spans="77:89" ht="12.75" customHeight="1">
      <c r="BY78" s="34">
        <f>$D$73</f>
      </c>
      <c r="BZ78" s="41">
        <f>$P$73</f>
      </c>
      <c r="CA78" s="36">
        <f>$S$73</f>
      </c>
      <c r="CB78" s="48" t="s">
        <v>44</v>
      </c>
      <c r="CC78" s="49">
        <f>$V$73</f>
      </c>
      <c r="CD78" s="50">
        <f>$X$73</f>
      </c>
      <c r="CE78" s="66"/>
      <c r="CF78" s="66"/>
      <c r="CG78" s="67"/>
      <c r="CH78" s="67"/>
      <c r="CI78" s="2">
        <f>IF(ISBLANK(#REF!),"",IF(AND($BZ$78=$BZ$79,$CD$78=$CD$79,$CA$79=$CA$78),1,0))</f>
        <v>1</v>
      </c>
      <c r="CJ78" s="2">
        <f>IF(ISBLANK(#REF!),"",IF(AND($BZ$80=$BZ$79,$CD$80=$CD$79,$CA$79=$CA$80),1,0))</f>
        <v>1</v>
      </c>
      <c r="CK78" s="2">
        <f>SUM(CI78+CJ78)</f>
        <v>2</v>
      </c>
    </row>
    <row r="79" spans="16:88" ht="12.75">
      <c r="P79" s="146" t="s">
        <v>29</v>
      </c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 t="s">
        <v>45</v>
      </c>
      <c r="AE79" s="146"/>
      <c r="AF79" s="146"/>
      <c r="AG79" s="146" t="s">
        <v>46</v>
      </c>
      <c r="AH79" s="146"/>
      <c r="AI79" s="146"/>
      <c r="AJ79" s="146"/>
      <c r="AK79" s="146"/>
      <c r="AL79" s="146" t="s">
        <v>47</v>
      </c>
      <c r="AM79" s="146"/>
      <c r="AN79" s="146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4"/>
      <c r="BY79" s="34">
        <f>$AG$73</f>
      </c>
      <c r="BZ79" s="41">
        <f>$AS$73</f>
      </c>
      <c r="CA79" s="36">
        <f>$AV$73</f>
      </c>
      <c r="CB79" s="48" t="s">
        <v>44</v>
      </c>
      <c r="CC79" s="49">
        <f>$AY$73</f>
      </c>
      <c r="CD79" s="50">
        <f>$BA$73</f>
      </c>
      <c r="CE79" s="66"/>
      <c r="CF79" s="66"/>
      <c r="CG79" s="67"/>
      <c r="CH79" s="67"/>
      <c r="CI79" s="67"/>
      <c r="CJ79" s="67"/>
    </row>
    <row r="80" spans="16:88" ht="12.75">
      <c r="P80" s="147" t="s">
        <v>15</v>
      </c>
      <c r="Q80" s="147"/>
      <c r="R80" s="148">
        <f>IF(ISBLANK($AZ$33),"",#REF!)</f>
      </c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9">
        <f>IF(ISBLANK($AZ$33),"",#REF!)</f>
      </c>
      <c r="AE80" s="149"/>
      <c r="AF80" s="149"/>
      <c r="AG80" s="147">
        <f>IF(ISBLANK($AZ$33),"",#REF!)</f>
      </c>
      <c r="AH80" s="147"/>
      <c r="AI80" s="74" t="s">
        <v>44</v>
      </c>
      <c r="AJ80" s="150">
        <f>IF(ISBLANK($AZ$33),"",#REF!)</f>
      </c>
      <c r="AK80" s="150"/>
      <c r="AL80" s="151">
        <f>IF(ISBLANK($AZ$33),"",#REF!)</f>
      </c>
      <c r="AM80" s="151"/>
      <c r="AN80" s="15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4"/>
      <c r="BY80" s="34">
        <f>$R$81</f>
      </c>
      <c r="BZ80" s="41">
        <f>$AD$81</f>
      </c>
      <c r="CA80" s="36">
        <f>$AG$81</f>
      </c>
      <c r="CB80" s="48" t="s">
        <v>44</v>
      </c>
      <c r="CC80" s="49">
        <f>$AJ$81</f>
      </c>
      <c r="CD80" s="50">
        <f>$AL$81</f>
      </c>
      <c r="CE80" s="66"/>
      <c r="CF80" s="66"/>
      <c r="CG80" s="67"/>
      <c r="CH80" s="67"/>
      <c r="CI80" s="67"/>
      <c r="CJ80" s="67"/>
    </row>
    <row r="81" spans="16:88" ht="12.75">
      <c r="P81" s="152" t="s">
        <v>18</v>
      </c>
      <c r="Q81" s="152"/>
      <c r="R81" s="153">
        <f>IF(ISBLANK($AZ$33),"",$BY$43)</f>
      </c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4">
        <f>IF(ISBLANK($AZ$33),"",$BZ$43)</f>
      </c>
      <c r="AE81" s="154"/>
      <c r="AF81" s="154"/>
      <c r="AG81" s="152">
        <f>IF(ISBLANK($AZ$33),"",$CA$43)</f>
      </c>
      <c r="AH81" s="152"/>
      <c r="AI81" s="75" t="s">
        <v>44</v>
      </c>
      <c r="AJ81" s="155">
        <f>IF(ISBLANK($AZ$33),"",$CC$43)</f>
      </c>
      <c r="AK81" s="155"/>
      <c r="AL81" s="156">
        <f>IF(ISBLANK($AZ$33),"",$CD$43)</f>
      </c>
      <c r="AM81" s="156"/>
      <c r="AN81" s="156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4"/>
      <c r="BY81" s="34"/>
      <c r="BZ81" s="41"/>
      <c r="CA81" s="36"/>
      <c r="CB81" s="48"/>
      <c r="CC81" s="49"/>
      <c r="CD81" s="50"/>
      <c r="CE81" s="66"/>
      <c r="CF81" s="66"/>
      <c r="CG81" s="67"/>
      <c r="CH81" s="67"/>
      <c r="CI81" s="67"/>
      <c r="CJ81" s="67"/>
    </row>
    <row r="82" spans="16:88" ht="12.75">
      <c r="P82" s="152" t="s">
        <v>21</v>
      </c>
      <c r="Q82" s="152"/>
      <c r="R82" s="153">
        <f>IF(ISBLANK($AZ$33),"",$BY$44)</f>
      </c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4">
        <f>IF(ISBLANK($AZ$33),"",$BZ$44)</f>
      </c>
      <c r="AE82" s="154"/>
      <c r="AF82" s="154"/>
      <c r="AG82" s="152">
        <f>IF(ISBLANK($AZ$33),"",$CA$44)</f>
      </c>
      <c r="AH82" s="152"/>
      <c r="AI82" s="75" t="s">
        <v>44</v>
      </c>
      <c r="AJ82" s="155">
        <f>IF(ISBLANK($AZ$33),"",$CC$44)</f>
      </c>
      <c r="AK82" s="155"/>
      <c r="AL82" s="156">
        <f>IF(ISBLANK($AZ$33),"",$CD$44)</f>
      </c>
      <c r="AM82" s="156"/>
      <c r="AN82" s="156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4"/>
      <c r="BY82" s="66"/>
      <c r="BZ82" s="66"/>
      <c r="CA82" s="66"/>
      <c r="CB82" s="66"/>
      <c r="CC82" s="66"/>
      <c r="CD82" s="66"/>
      <c r="CE82" s="66"/>
      <c r="CF82" s="66"/>
      <c r="CG82" s="67"/>
      <c r="CH82" s="67"/>
      <c r="CI82" s="67"/>
      <c r="CJ82" s="67"/>
    </row>
    <row r="83" spans="16:88" ht="12.75">
      <c r="P83" s="152" t="s">
        <v>23</v>
      </c>
      <c r="Q83" s="152"/>
      <c r="R83" s="157">
        <f>IF(ISBLANK($AZ$33),"",$BY$45)</f>
      </c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4">
        <f>IF(ISBLANK($AZ$33),"",$BZ$45)</f>
      </c>
      <c r="AE83" s="154"/>
      <c r="AF83" s="154"/>
      <c r="AG83" s="158">
        <f>IF(ISBLANK($AZ$33),"",$CA$45)</f>
      </c>
      <c r="AH83" s="158"/>
      <c r="AI83" s="75" t="s">
        <v>44</v>
      </c>
      <c r="AJ83" s="158">
        <f>IF(ISBLANK($AZ$33),"",$CC$45)</f>
      </c>
      <c r="AK83" s="158"/>
      <c r="AL83" s="156">
        <f>IF(ISBLANK($AZ$33),"",$CD$45)</f>
      </c>
      <c r="AM83" s="156"/>
      <c r="AN83" s="156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4"/>
      <c r="BY83" s="44" t="s">
        <v>56</v>
      </c>
      <c r="BZ83" s="34" t="s">
        <v>45</v>
      </c>
      <c r="CA83" s="121" t="s">
        <v>46</v>
      </c>
      <c r="CB83" s="121"/>
      <c r="CC83" s="121"/>
      <c r="CD83" s="45" t="s">
        <v>47</v>
      </c>
      <c r="CE83" s="66"/>
      <c r="CF83" s="66"/>
      <c r="CG83" s="67"/>
      <c r="CH83" s="67"/>
      <c r="CI83" s="67"/>
      <c r="CJ83" s="67"/>
    </row>
    <row r="84" spans="16:89" ht="12.75">
      <c r="P84" s="152" t="s">
        <v>26</v>
      </c>
      <c r="Q84" s="152"/>
      <c r="R84" s="157">
        <f>IF(ISBLANK($AZ$33),"",$BY$46)</f>
      </c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4">
        <f>IF(ISBLANK($AZ$33),"",$BZ$46)</f>
      </c>
      <c r="AE84" s="154"/>
      <c r="AF84" s="154"/>
      <c r="AG84" s="158">
        <f>IF(ISBLANK($AZ$33),"",$CA$46)</f>
      </c>
      <c r="AH84" s="158"/>
      <c r="AI84" s="75" t="s">
        <v>44</v>
      </c>
      <c r="AJ84" s="158">
        <f>IF(ISBLANK($AZ$33),"",$CC$46)</f>
      </c>
      <c r="AK84" s="158"/>
      <c r="AL84" s="156">
        <f>IF(ISBLANK($AZ$33),"",$CD$46)</f>
      </c>
      <c r="AM84" s="156"/>
      <c r="AN84" s="156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4"/>
      <c r="BY84" s="34">
        <f>$D$72</f>
      </c>
      <c r="BZ84" s="41">
        <f>$P$72</f>
      </c>
      <c r="CA84" s="36">
        <f>$S$72</f>
      </c>
      <c r="CB84" s="48" t="s">
        <v>44</v>
      </c>
      <c r="CC84" s="49">
        <f>$V$72</f>
      </c>
      <c r="CD84" s="50">
        <f>$X$72</f>
      </c>
      <c r="CE84" s="66"/>
      <c r="CF84" s="66"/>
      <c r="CG84" s="67"/>
      <c r="CH84" s="67"/>
      <c r="CI84" s="2">
        <f>IF(ISBLANK(#REF!),"",IF(AND($BZ$84=$BZ$85,$CD$84=$CD$85,$CA$85=$CA$84),1,0))</f>
        <v>1</v>
      </c>
      <c r="CJ84" s="2">
        <f>IF(ISBLANK(#REF!),"",IF(AND($BZ$86=$BZ$85,$CD$86=$CD$85,$CA$85=$CA$86),1,0))</f>
        <v>1</v>
      </c>
      <c r="CK84" s="2">
        <f>SUM(CI84+CJ84)</f>
        <v>2</v>
      </c>
    </row>
    <row r="85" spans="16:88" ht="12.75">
      <c r="P85" s="159" t="s">
        <v>54</v>
      </c>
      <c r="Q85" s="159"/>
      <c r="R85" s="160">
        <f>IF(ISBLANK($AZ$33),"",$BY$47)</f>
      </c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1">
        <f>IF(ISBLANK($AZ$33),"",$BZ$47)</f>
      </c>
      <c r="AE85" s="161"/>
      <c r="AF85" s="161"/>
      <c r="AG85" s="162">
        <f>IF(ISBLANK($AZ$33),"",$CA$47)</f>
      </c>
      <c r="AH85" s="162"/>
      <c r="AI85" s="77" t="s">
        <v>44</v>
      </c>
      <c r="AJ85" s="162">
        <f>IF(ISBLANK($AZ$33),"",$CC$47)</f>
      </c>
      <c r="AK85" s="162"/>
      <c r="AL85" s="163">
        <f>IF(ISBLANK($AZ$33),"",$CD$47)</f>
      </c>
      <c r="AM85" s="163"/>
      <c r="AN85" s="163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4"/>
      <c r="BY85" s="34">
        <f>$R$80</f>
      </c>
      <c r="BZ85" s="41">
        <f>$AD$80</f>
      </c>
      <c r="CA85" s="36">
        <f>$AG$80</f>
      </c>
      <c r="CB85" s="48" t="s">
        <v>44</v>
      </c>
      <c r="CC85" s="49">
        <f>$AJ$80</f>
      </c>
      <c r="CD85" s="50">
        <f>$AL$80</f>
      </c>
      <c r="CE85" s="66"/>
      <c r="CF85" s="66"/>
      <c r="CG85" s="67"/>
      <c r="CH85" s="67"/>
      <c r="CI85" s="67"/>
      <c r="CJ85" s="67"/>
    </row>
    <row r="86" spans="77:88" ht="12.75">
      <c r="BY86" s="34">
        <f>$AG$72</f>
      </c>
      <c r="BZ86" s="41">
        <f>$AS$72</f>
      </c>
      <c r="CA86" s="36">
        <f>$AV$72</f>
      </c>
      <c r="CB86" s="48" t="s">
        <v>44</v>
      </c>
      <c r="CC86" s="49">
        <f>$AY$72</f>
      </c>
      <c r="CD86" s="50">
        <f>$BA$72</f>
      </c>
      <c r="CE86" s="66"/>
      <c r="CF86" s="66"/>
      <c r="CG86" s="67"/>
      <c r="CH86" s="67"/>
      <c r="CI86" s="67"/>
      <c r="CJ86" s="67"/>
    </row>
    <row r="87" spans="2:88" ht="12.75">
      <c r="B87" s="31" t="s">
        <v>57</v>
      </c>
      <c r="BY87" s="78"/>
      <c r="BZ87" s="78"/>
      <c r="CA87" s="78"/>
      <c r="CB87" s="78"/>
      <c r="CC87" s="66"/>
      <c r="CD87" s="66"/>
      <c r="CE87" s="66"/>
      <c r="CF87" s="66"/>
      <c r="CG87" s="67"/>
      <c r="CH87" s="67"/>
      <c r="CI87" s="67"/>
      <c r="CJ87" s="67"/>
    </row>
    <row r="88" spans="77:88" ht="8.25" customHeight="1">
      <c r="BY88" s="78"/>
      <c r="BZ88" s="78"/>
      <c r="CA88" s="78"/>
      <c r="CB88" s="78"/>
      <c r="CC88" s="66"/>
      <c r="CD88" s="66"/>
      <c r="CE88" s="66"/>
      <c r="CF88" s="66"/>
      <c r="CG88" s="67"/>
      <c r="CH88" s="67"/>
      <c r="CI88" s="67"/>
      <c r="CJ88" s="67"/>
    </row>
    <row r="89" ht="6" customHeight="1"/>
    <row r="90" spans="1:56" ht="15.75">
      <c r="A90" s="17"/>
      <c r="B90" s="17"/>
      <c r="C90" s="17"/>
      <c r="D90" s="17"/>
      <c r="E90" s="17"/>
      <c r="F90" s="17"/>
      <c r="G90" s="29" t="s">
        <v>6</v>
      </c>
      <c r="H90" s="99">
        <v>0.5277777777777778</v>
      </c>
      <c r="I90" s="99"/>
      <c r="J90" s="99"/>
      <c r="K90" s="99"/>
      <c r="L90" s="99"/>
      <c r="M90" s="5" t="s">
        <v>7</v>
      </c>
      <c r="N90" s="17"/>
      <c r="O90" s="17"/>
      <c r="P90" s="17"/>
      <c r="Q90" s="17"/>
      <c r="R90" s="17"/>
      <c r="S90" s="17"/>
      <c r="T90" s="17"/>
      <c r="U90" s="29" t="s">
        <v>8</v>
      </c>
      <c r="V90" s="100">
        <v>1</v>
      </c>
      <c r="W90" s="100"/>
      <c r="X90" s="30" t="s">
        <v>9</v>
      </c>
      <c r="Y90" s="101">
        <v>0.010416666666666666</v>
      </c>
      <c r="Z90" s="101"/>
      <c r="AA90" s="101"/>
      <c r="AB90" s="101"/>
      <c r="AC90" s="101"/>
      <c r="AD90" s="5" t="s">
        <v>10</v>
      </c>
      <c r="AE90" s="17"/>
      <c r="AF90" s="17"/>
      <c r="AG90" s="17"/>
      <c r="AH90" s="17"/>
      <c r="AI90" s="17"/>
      <c r="AJ90" s="17"/>
      <c r="AK90" s="29" t="s">
        <v>11</v>
      </c>
      <c r="AL90" s="101">
        <v>0.003472222222222222</v>
      </c>
      <c r="AM90" s="101"/>
      <c r="AN90" s="101"/>
      <c r="AO90" s="101"/>
      <c r="AP90" s="101"/>
      <c r="AQ90" s="5" t="s">
        <v>10</v>
      </c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21"/>
    </row>
    <row r="91" ht="6" customHeight="1"/>
    <row r="92" spans="2:55" ht="19.5" customHeight="1">
      <c r="B92" s="164" t="s">
        <v>35</v>
      </c>
      <c r="C92" s="164"/>
      <c r="D92" s="165" t="s">
        <v>51</v>
      </c>
      <c r="E92" s="165"/>
      <c r="F92" s="165"/>
      <c r="G92" s="165"/>
      <c r="H92" s="165"/>
      <c r="I92" s="165"/>
      <c r="J92" s="165" t="s">
        <v>38</v>
      </c>
      <c r="K92" s="165"/>
      <c r="L92" s="165"/>
      <c r="M92" s="165"/>
      <c r="N92" s="165"/>
      <c r="O92" s="165" t="s">
        <v>58</v>
      </c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 t="s">
        <v>40</v>
      </c>
      <c r="AX92" s="165"/>
      <c r="AY92" s="165"/>
      <c r="AZ92" s="165"/>
      <c r="BA92" s="165"/>
      <c r="BB92" s="166"/>
      <c r="BC92" s="166"/>
    </row>
    <row r="93" spans="2:55" ht="18" customHeight="1">
      <c r="B93" s="167">
        <v>31</v>
      </c>
      <c r="C93" s="167"/>
      <c r="D93" s="168">
        <v>1</v>
      </c>
      <c r="E93" s="168"/>
      <c r="F93" s="168"/>
      <c r="G93" s="168"/>
      <c r="H93" s="168"/>
      <c r="I93" s="168"/>
      <c r="J93" s="169">
        <f>$H$90</f>
        <v>0.5277777777777778</v>
      </c>
      <c r="K93" s="169"/>
      <c r="L93" s="169"/>
      <c r="M93" s="169"/>
      <c r="N93" s="169"/>
      <c r="O93" s="170"/>
      <c r="P93" s="170">
        <f>IF(ISBLANK(#REF!),"",IF(AND($BZ$74=$BZ$73,$CD$74=$CD$73,$CA$73=$CA$74),1,0))</f>
        <v>1</v>
      </c>
      <c r="Q93" s="170">
        <f>IF(ISBLANK(#REF!),"",IF(AND($BZ$74=$BZ$73,$CD$74=$CD$73,$CA$73=$CA$74),1,0))</f>
        <v>1</v>
      </c>
      <c r="R93" s="170">
        <f>IF(ISBLANK(#REF!),"",IF(AND($BZ$74=$BZ$73,$CD$74=$CD$73,$CA$73=$CA$74),1,0))</f>
        <v>1</v>
      </c>
      <c r="S93" s="170">
        <f>IF(ISBLANK(#REF!),"",IF(AND($BZ$74=$BZ$73,$CD$74=$CD$73,$CA$73=$CA$74),1,0))</f>
        <v>1</v>
      </c>
      <c r="T93" s="170">
        <f>IF(ISBLANK(#REF!),"",IF(AND($BZ$74=$BZ$73,$CD$74=$CD$73,$CA$73=$CA$74),1,0))</f>
        <v>1</v>
      </c>
      <c r="U93" s="170">
        <f>IF(ISBLANK(#REF!),"",IF(AND($BZ$74=$BZ$73,$CD$74=$CD$73,$CA$73=$CA$74),1,0))</f>
        <v>1</v>
      </c>
      <c r="V93" s="170">
        <f>IF(ISBLANK(#REF!),"",IF(AND($BZ$74=$BZ$73,$CD$74=$CD$73,$CA$73=$CA$74),1,0))</f>
        <v>1</v>
      </c>
      <c r="W93" s="170">
        <f>IF(ISBLANK(#REF!),"",IF(AND($BZ$74=$BZ$73,$CD$74=$CD$73,$CA$73=$CA$74),1,0))</f>
        <v>1</v>
      </c>
      <c r="X93" s="170">
        <f>IF(ISBLANK(#REF!),"",IF(AND($BZ$74=$BZ$73,$CD$74=$CD$73,$CA$73=$CA$74),1,0))</f>
        <v>1</v>
      </c>
      <c r="Y93" s="170">
        <f>IF(ISBLANK(#REF!),"",IF(AND($BZ$74=$BZ$73,$CD$74=$CD$73,$CA$73=$CA$74),1,0))</f>
        <v>1</v>
      </c>
      <c r="Z93" s="170">
        <f>IF(ISBLANK(#REF!),"",IF(AND($BZ$74=$BZ$73,$CD$74=$CD$73,$CA$73=$CA$74),1,0))</f>
        <v>1</v>
      </c>
      <c r="AA93" s="170">
        <f>IF(ISBLANK(#REF!),"",IF(AND($BZ$74=$BZ$73,$CD$74=$CD$73,$CA$73=$CA$74),1,0))</f>
        <v>1</v>
      </c>
      <c r="AB93" s="170">
        <f>IF(ISBLANK(#REF!),"",IF(AND($BZ$74=$BZ$73,$CD$74=$CD$73,$CA$73=$CA$74),1,0))</f>
        <v>1</v>
      </c>
      <c r="AC93" s="170">
        <f>IF(ISBLANK(#REF!),"",IF(AND($BZ$74=$BZ$73,$CD$74=$CD$73,$CA$73=$CA$74),1,0))</f>
        <v>1</v>
      </c>
      <c r="AD93" s="170">
        <f>IF(ISBLANK(#REF!),"",IF(AND($BZ$74=$BZ$73,$CD$74=$CD$73,$CA$73=$CA$74),1,0))</f>
        <v>1</v>
      </c>
      <c r="AE93" s="39" t="s">
        <v>43</v>
      </c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2"/>
      <c r="AX93" s="172"/>
      <c r="AY93" s="173" t="s">
        <v>44</v>
      </c>
      <c r="AZ93" s="174"/>
      <c r="BA93" s="174"/>
      <c r="BB93" s="167"/>
      <c r="BC93" s="167"/>
    </row>
    <row r="94" spans="2:90" s="79" customFormat="1" ht="12" customHeight="1">
      <c r="B94" s="167"/>
      <c r="C94" s="167"/>
      <c r="D94" s="168"/>
      <c r="E94" s="168"/>
      <c r="F94" s="168"/>
      <c r="G94" s="168"/>
      <c r="H94" s="168"/>
      <c r="I94" s="168"/>
      <c r="J94" s="169"/>
      <c r="K94" s="169"/>
      <c r="L94" s="169"/>
      <c r="M94" s="169"/>
      <c r="N94" s="169"/>
      <c r="O94" s="175" t="s">
        <v>59</v>
      </c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80"/>
      <c r="AF94" s="176" t="s">
        <v>60</v>
      </c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2"/>
      <c r="AX94" s="172"/>
      <c r="AY94" s="173"/>
      <c r="AZ94" s="173"/>
      <c r="BA94" s="174"/>
      <c r="BB94" s="167"/>
      <c r="BC94" s="167"/>
      <c r="BD94" s="81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3"/>
      <c r="BW94" s="83"/>
      <c r="BX94" s="82"/>
      <c r="BY94" s="82"/>
      <c r="BZ94" s="82"/>
      <c r="CA94" s="82"/>
      <c r="CB94" s="82"/>
      <c r="CC94" s="84"/>
      <c r="CD94" s="84"/>
      <c r="CE94" s="84"/>
      <c r="CF94" s="84"/>
      <c r="CG94" s="81"/>
      <c r="CH94" s="81"/>
      <c r="CI94" s="81"/>
      <c r="CJ94" s="81"/>
      <c r="CK94" s="81"/>
      <c r="CL94" s="81"/>
    </row>
    <row r="95" ht="3.75" customHeight="1"/>
    <row r="96" spans="2:55" ht="19.5" customHeight="1">
      <c r="B96" s="164" t="s">
        <v>35</v>
      </c>
      <c r="C96" s="164"/>
      <c r="D96" s="165" t="s">
        <v>51</v>
      </c>
      <c r="E96" s="165"/>
      <c r="F96" s="165"/>
      <c r="G96" s="165"/>
      <c r="H96" s="165"/>
      <c r="I96" s="165"/>
      <c r="J96" s="165" t="s">
        <v>38</v>
      </c>
      <c r="K96" s="165"/>
      <c r="L96" s="165"/>
      <c r="M96" s="165"/>
      <c r="N96" s="165"/>
      <c r="O96" s="165" t="s">
        <v>61</v>
      </c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 t="s">
        <v>40</v>
      </c>
      <c r="AX96" s="165"/>
      <c r="AY96" s="165"/>
      <c r="AZ96" s="165"/>
      <c r="BA96" s="165"/>
      <c r="BB96" s="166"/>
      <c r="BC96" s="166"/>
    </row>
    <row r="97" spans="2:55" ht="18" customHeight="1">
      <c r="B97" s="167">
        <v>32</v>
      </c>
      <c r="C97" s="167"/>
      <c r="D97" s="168">
        <v>2</v>
      </c>
      <c r="E97" s="168"/>
      <c r="F97" s="168"/>
      <c r="G97" s="168"/>
      <c r="H97" s="168"/>
      <c r="I97" s="168"/>
      <c r="J97" s="169">
        <f>J$93</f>
        <v>0.5277777777777778</v>
      </c>
      <c r="K97" s="169"/>
      <c r="L97" s="169"/>
      <c r="M97" s="169"/>
      <c r="N97" s="169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39" t="s">
        <v>43</v>
      </c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2"/>
      <c r="AX97" s="172"/>
      <c r="AY97" s="173" t="s">
        <v>44</v>
      </c>
      <c r="AZ97" s="174"/>
      <c r="BA97" s="174"/>
      <c r="BB97" s="167"/>
      <c r="BC97" s="167"/>
    </row>
    <row r="98" spans="2:55" ht="12" customHeight="1">
      <c r="B98" s="167"/>
      <c r="C98" s="167"/>
      <c r="D98" s="168"/>
      <c r="E98" s="168"/>
      <c r="F98" s="168"/>
      <c r="G98" s="168"/>
      <c r="H98" s="168"/>
      <c r="I98" s="168"/>
      <c r="J98" s="169"/>
      <c r="K98" s="169"/>
      <c r="L98" s="169"/>
      <c r="M98" s="169"/>
      <c r="N98" s="169"/>
      <c r="O98" s="175" t="s">
        <v>62</v>
      </c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80"/>
      <c r="AF98" s="176" t="s">
        <v>63</v>
      </c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2"/>
      <c r="AX98" s="172"/>
      <c r="AY98" s="173"/>
      <c r="AZ98" s="173"/>
      <c r="BA98" s="174"/>
      <c r="BB98" s="167"/>
      <c r="BC98" s="167"/>
    </row>
    <row r="99" ht="3.75" customHeight="1"/>
    <row r="100" spans="2:55" ht="19.5" customHeight="1">
      <c r="B100" s="164" t="s">
        <v>35</v>
      </c>
      <c r="C100" s="164"/>
      <c r="D100" s="165" t="s">
        <v>51</v>
      </c>
      <c r="E100" s="165"/>
      <c r="F100" s="165"/>
      <c r="G100" s="165"/>
      <c r="H100" s="165"/>
      <c r="I100" s="165"/>
      <c r="J100" s="165" t="s">
        <v>38</v>
      </c>
      <c r="K100" s="165"/>
      <c r="L100" s="165"/>
      <c r="M100" s="165"/>
      <c r="N100" s="165"/>
      <c r="O100" s="165" t="s">
        <v>64</v>
      </c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 t="s">
        <v>40</v>
      </c>
      <c r="AX100" s="165"/>
      <c r="AY100" s="165"/>
      <c r="AZ100" s="165"/>
      <c r="BA100" s="165"/>
      <c r="BB100" s="166"/>
      <c r="BC100" s="166"/>
    </row>
    <row r="101" spans="2:55" ht="18" customHeight="1">
      <c r="B101" s="167">
        <v>33</v>
      </c>
      <c r="C101" s="167"/>
      <c r="D101" s="168">
        <v>3</v>
      </c>
      <c r="E101" s="168"/>
      <c r="F101" s="168"/>
      <c r="G101" s="168"/>
      <c r="H101" s="168"/>
      <c r="I101" s="168"/>
      <c r="J101" s="169">
        <v>0.5277777777777778</v>
      </c>
      <c r="K101" s="169"/>
      <c r="L101" s="169"/>
      <c r="M101" s="169"/>
      <c r="N101" s="169"/>
      <c r="O101" s="170"/>
      <c r="P101" s="170">
        <f>IF(ISBLANK(#REF!),"",IF(AND($BZ$74=$BZ$73,$CD$74=$CD$73,$CA$73=$CA$74),1,0))</f>
        <v>1</v>
      </c>
      <c r="Q101" s="170">
        <f>IF(ISBLANK(#REF!),"",IF(AND($BZ$74=$BZ$73,$CD$74=$CD$73,$CA$73=$CA$74),1,0))</f>
        <v>1</v>
      </c>
      <c r="R101" s="170">
        <f>IF(ISBLANK(#REF!),"",IF(AND($BZ$74=$BZ$73,$CD$74=$CD$73,$CA$73=$CA$74),1,0))</f>
        <v>1</v>
      </c>
      <c r="S101" s="170">
        <f>IF(ISBLANK(#REF!),"",IF(AND($BZ$74=$BZ$73,$CD$74=$CD$73,$CA$73=$CA$74),1,0))</f>
        <v>1</v>
      </c>
      <c r="T101" s="170">
        <f>IF(ISBLANK(#REF!),"",IF(AND($BZ$74=$BZ$73,$CD$74=$CD$73,$CA$73=$CA$74),1,0))</f>
        <v>1</v>
      </c>
      <c r="U101" s="170">
        <f>IF(ISBLANK(#REF!),"",IF(AND($BZ$74=$BZ$73,$CD$74=$CD$73,$CA$73=$CA$74),1,0))</f>
        <v>1</v>
      </c>
      <c r="V101" s="170">
        <f>IF(ISBLANK(#REF!),"",IF(AND($BZ$74=$BZ$73,$CD$74=$CD$73,$CA$73=$CA$74),1,0))</f>
        <v>1</v>
      </c>
      <c r="W101" s="170">
        <f>IF(ISBLANK(#REF!),"",IF(AND($BZ$74=$BZ$73,$CD$74=$CD$73,$CA$73=$CA$74),1,0))</f>
        <v>1</v>
      </c>
      <c r="X101" s="170">
        <f>IF(ISBLANK(#REF!),"",IF(AND($BZ$74=$BZ$73,$CD$74=$CD$73,$CA$73=$CA$74),1,0))</f>
        <v>1</v>
      </c>
      <c r="Y101" s="170">
        <f>IF(ISBLANK(#REF!),"",IF(AND($BZ$74=$BZ$73,$CD$74=$CD$73,$CA$73=$CA$74),1,0))</f>
        <v>1</v>
      </c>
      <c r="Z101" s="170">
        <f>IF(ISBLANK(#REF!),"",IF(AND($BZ$74=$BZ$73,$CD$74=$CD$73,$CA$73=$CA$74),1,0))</f>
        <v>1</v>
      </c>
      <c r="AA101" s="170">
        <f>IF(ISBLANK(#REF!),"",IF(AND($BZ$74=$BZ$73,$CD$74=$CD$73,$CA$73=$CA$74),1,0))</f>
        <v>1</v>
      </c>
      <c r="AB101" s="170">
        <f>IF(ISBLANK(#REF!),"",IF(AND($BZ$74=$BZ$73,$CD$74=$CD$73,$CA$73=$CA$74),1,0))</f>
        <v>1</v>
      </c>
      <c r="AC101" s="170">
        <f>IF(ISBLANK(#REF!),"",IF(AND($BZ$74=$BZ$73,$CD$74=$CD$73,$CA$73=$CA$74),1,0))</f>
        <v>1</v>
      </c>
      <c r="AD101" s="170">
        <f>IF(ISBLANK(#REF!),"",IF(AND($BZ$74=$BZ$73,$CD$74=$CD$73,$CA$73=$CA$74),1,0))</f>
        <v>1</v>
      </c>
      <c r="AE101" s="39" t="s">
        <v>43</v>
      </c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2"/>
      <c r="AX101" s="172"/>
      <c r="AY101" s="173" t="s">
        <v>44</v>
      </c>
      <c r="AZ101" s="174"/>
      <c r="BA101" s="174"/>
      <c r="BB101" s="167"/>
      <c r="BC101" s="167"/>
    </row>
    <row r="102" spans="2:90" s="79" customFormat="1" ht="12" customHeight="1">
      <c r="B102" s="167"/>
      <c r="C102" s="167"/>
      <c r="D102" s="168"/>
      <c r="E102" s="168"/>
      <c r="F102" s="168"/>
      <c r="G102" s="168"/>
      <c r="H102" s="168"/>
      <c r="I102" s="168"/>
      <c r="J102" s="169"/>
      <c r="K102" s="169"/>
      <c r="L102" s="169"/>
      <c r="M102" s="169"/>
      <c r="N102" s="169"/>
      <c r="O102" s="175" t="s">
        <v>65</v>
      </c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80"/>
      <c r="AF102" s="176" t="s">
        <v>66</v>
      </c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176"/>
      <c r="AU102" s="176"/>
      <c r="AV102" s="176"/>
      <c r="AW102" s="172"/>
      <c r="AX102" s="172"/>
      <c r="AY102" s="173"/>
      <c r="AZ102" s="173"/>
      <c r="BA102" s="174"/>
      <c r="BB102" s="167"/>
      <c r="BC102" s="167"/>
      <c r="BD102" s="81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3"/>
      <c r="BW102" s="83"/>
      <c r="BX102" s="82"/>
      <c r="BY102" s="82"/>
      <c r="BZ102" s="82"/>
      <c r="CA102" s="82"/>
      <c r="CB102" s="82"/>
      <c r="CC102" s="84"/>
      <c r="CD102" s="84"/>
      <c r="CE102" s="84"/>
      <c r="CF102" s="84"/>
      <c r="CG102" s="81"/>
      <c r="CH102" s="81"/>
      <c r="CI102" s="81"/>
      <c r="CJ102" s="81"/>
      <c r="CK102" s="81"/>
      <c r="CL102" s="81"/>
    </row>
    <row r="103" ht="3.75" customHeight="1"/>
    <row r="104" spans="2:55" ht="19.5" customHeight="1">
      <c r="B104" s="164" t="s">
        <v>35</v>
      </c>
      <c r="C104" s="164"/>
      <c r="D104" s="165" t="s">
        <v>51</v>
      </c>
      <c r="E104" s="165"/>
      <c r="F104" s="165"/>
      <c r="G104" s="165"/>
      <c r="H104" s="165"/>
      <c r="I104" s="165"/>
      <c r="J104" s="165" t="s">
        <v>38</v>
      </c>
      <c r="K104" s="165"/>
      <c r="L104" s="165"/>
      <c r="M104" s="165"/>
      <c r="N104" s="165"/>
      <c r="O104" s="165" t="s">
        <v>67</v>
      </c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 t="s">
        <v>40</v>
      </c>
      <c r="AX104" s="165"/>
      <c r="AY104" s="165"/>
      <c r="AZ104" s="165"/>
      <c r="BA104" s="165"/>
      <c r="BB104" s="166"/>
      <c r="BC104" s="166"/>
    </row>
    <row r="105" spans="2:55" ht="18" customHeight="1">
      <c r="B105" s="167">
        <v>34</v>
      </c>
      <c r="C105" s="167"/>
      <c r="D105" s="168">
        <v>4</v>
      </c>
      <c r="E105" s="168"/>
      <c r="F105" s="168"/>
      <c r="G105" s="168"/>
      <c r="H105" s="168"/>
      <c r="I105" s="168"/>
      <c r="J105" s="169">
        <f>J$101</f>
        <v>0.5277777777777778</v>
      </c>
      <c r="K105" s="169"/>
      <c r="L105" s="169"/>
      <c r="M105" s="169"/>
      <c r="N105" s="169"/>
      <c r="O105" s="170"/>
      <c r="P105" s="170">
        <f>IF(ISBLANK(#REF!),"",IF(AND($BZ$74=$BZ$73,$CD$74=$CD$73,$CA$73=$CA$74),1,0))</f>
        <v>1</v>
      </c>
      <c r="Q105" s="170">
        <f>IF(ISBLANK(#REF!),"",IF(AND($BZ$74=$BZ$73,$CD$74=$CD$73,$CA$73=$CA$74),1,0))</f>
        <v>1</v>
      </c>
      <c r="R105" s="170">
        <f>IF(ISBLANK(#REF!),"",IF(AND($BZ$74=$BZ$73,$CD$74=$CD$73,$CA$73=$CA$74),1,0))</f>
        <v>1</v>
      </c>
      <c r="S105" s="170">
        <f>IF(ISBLANK(#REF!),"",IF(AND($BZ$74=$BZ$73,$CD$74=$CD$73,$CA$73=$CA$74),1,0))</f>
        <v>1</v>
      </c>
      <c r="T105" s="170">
        <f>IF(ISBLANK(#REF!),"",IF(AND($BZ$74=$BZ$73,$CD$74=$CD$73,$CA$73=$CA$74),1,0))</f>
        <v>1</v>
      </c>
      <c r="U105" s="170">
        <f>IF(ISBLANK(#REF!),"",IF(AND($BZ$74=$BZ$73,$CD$74=$CD$73,$CA$73=$CA$74),1,0))</f>
        <v>1</v>
      </c>
      <c r="V105" s="170">
        <f>IF(ISBLANK(#REF!),"",IF(AND($BZ$74=$BZ$73,$CD$74=$CD$73,$CA$73=$CA$74),1,0))</f>
        <v>1</v>
      </c>
      <c r="W105" s="170">
        <f>IF(ISBLANK(#REF!),"",IF(AND($BZ$74=$BZ$73,$CD$74=$CD$73,$CA$73=$CA$74),1,0))</f>
        <v>1</v>
      </c>
      <c r="X105" s="170">
        <f>IF(ISBLANK(#REF!),"",IF(AND($BZ$74=$BZ$73,$CD$74=$CD$73,$CA$73=$CA$74),1,0))</f>
        <v>1</v>
      </c>
      <c r="Y105" s="170">
        <f>IF(ISBLANK(#REF!),"",IF(AND($BZ$74=$BZ$73,$CD$74=$CD$73,$CA$73=$CA$74),1,0))</f>
        <v>1</v>
      </c>
      <c r="Z105" s="170">
        <f>IF(ISBLANK(#REF!),"",IF(AND($BZ$74=$BZ$73,$CD$74=$CD$73,$CA$73=$CA$74),1,0))</f>
        <v>1</v>
      </c>
      <c r="AA105" s="170">
        <f>IF(ISBLANK(#REF!),"",IF(AND($BZ$74=$BZ$73,$CD$74=$CD$73,$CA$73=$CA$74),1,0))</f>
        <v>1</v>
      </c>
      <c r="AB105" s="170">
        <f>IF(ISBLANK(#REF!),"",IF(AND($BZ$74=$BZ$73,$CD$74=$CD$73,$CA$73=$CA$74),1,0))</f>
        <v>1</v>
      </c>
      <c r="AC105" s="170">
        <f>IF(ISBLANK(#REF!),"",IF(AND($BZ$74=$BZ$73,$CD$74=$CD$73,$CA$73=$CA$74),1,0))</f>
        <v>1</v>
      </c>
      <c r="AD105" s="170">
        <f>IF(ISBLANK(#REF!),"",IF(AND($BZ$74=$BZ$73,$CD$74=$CD$73,$CA$73=$CA$74),1,0))</f>
        <v>1</v>
      </c>
      <c r="AE105" s="39" t="s">
        <v>43</v>
      </c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2"/>
      <c r="AX105" s="172"/>
      <c r="AY105" s="173" t="s">
        <v>44</v>
      </c>
      <c r="AZ105" s="174"/>
      <c r="BA105" s="174"/>
      <c r="BB105" s="167"/>
      <c r="BC105" s="167"/>
    </row>
    <row r="106" spans="2:55" ht="12" customHeight="1">
      <c r="B106" s="167"/>
      <c r="C106" s="167"/>
      <c r="D106" s="168"/>
      <c r="E106" s="168"/>
      <c r="F106" s="168"/>
      <c r="G106" s="168"/>
      <c r="H106" s="168"/>
      <c r="I106" s="168"/>
      <c r="J106" s="169"/>
      <c r="K106" s="169"/>
      <c r="L106" s="169"/>
      <c r="M106" s="169"/>
      <c r="N106" s="169"/>
      <c r="O106" s="175" t="s">
        <v>68</v>
      </c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80"/>
      <c r="AF106" s="176" t="s">
        <v>69</v>
      </c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2"/>
      <c r="AX106" s="172"/>
      <c r="AY106" s="173"/>
      <c r="AZ106" s="173"/>
      <c r="BA106" s="174"/>
      <c r="BB106" s="167"/>
      <c r="BC106" s="167"/>
    </row>
    <row r="107" spans="2:55" ht="12" customHeight="1">
      <c r="B107" s="61"/>
      <c r="C107" s="61"/>
      <c r="D107" s="85"/>
      <c r="E107" s="85"/>
      <c r="F107" s="85"/>
      <c r="G107" s="85"/>
      <c r="H107" s="85"/>
      <c r="I107" s="85"/>
      <c r="J107" s="86"/>
      <c r="K107" s="86"/>
      <c r="L107" s="86"/>
      <c r="M107" s="86"/>
      <c r="N107" s="86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8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64"/>
      <c r="AX107" s="64"/>
      <c r="AY107" s="64"/>
      <c r="AZ107" s="64"/>
      <c r="BA107" s="64"/>
      <c r="BB107" s="61"/>
      <c r="BC107" s="61"/>
    </row>
    <row r="108" spans="2:74" ht="33">
      <c r="B108" s="138" t="str">
        <f>$A$1</f>
        <v>24. Internationaler Happe Cup 2022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60"/>
      <c r="BE108" s="41"/>
      <c r="BF108" s="43"/>
      <c r="BG108" s="43"/>
      <c r="BH108" s="43"/>
      <c r="BI108" s="34"/>
      <c r="BJ108" s="34"/>
      <c r="BK108" s="53"/>
      <c r="BL108" s="53"/>
      <c r="BM108" s="54"/>
      <c r="BN108" s="55"/>
      <c r="BO108" s="55"/>
      <c r="BP108" s="56"/>
      <c r="BQ108" s="55"/>
      <c r="BR108" s="57"/>
      <c r="BS108" s="34"/>
      <c r="BT108" s="34"/>
      <c r="BU108" s="34"/>
      <c r="BV108" s="41"/>
    </row>
    <row r="109" spans="2:74" ht="13.5" customHeight="1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60"/>
      <c r="BE109" s="41"/>
      <c r="BF109" s="43"/>
      <c r="BG109" s="43"/>
      <c r="BH109" s="43"/>
      <c r="BI109" s="34"/>
      <c r="BJ109" s="34"/>
      <c r="BK109" s="53"/>
      <c r="BL109" s="53"/>
      <c r="BM109" s="54"/>
      <c r="BN109" s="55"/>
      <c r="BO109" s="55"/>
      <c r="BP109" s="56"/>
      <c r="BQ109" s="55"/>
      <c r="BR109" s="57"/>
      <c r="BS109" s="34"/>
      <c r="BT109" s="34"/>
      <c r="BU109" s="34"/>
      <c r="BV109" s="41"/>
    </row>
    <row r="110" spans="2:88" ht="12.75">
      <c r="B110" s="31" t="s">
        <v>70</v>
      </c>
      <c r="BY110" s="78"/>
      <c r="BZ110" s="78"/>
      <c r="CA110" s="78"/>
      <c r="CB110" s="78"/>
      <c r="CC110" s="66"/>
      <c r="CD110" s="66"/>
      <c r="CE110" s="66"/>
      <c r="CF110" s="66"/>
      <c r="CG110" s="67"/>
      <c r="CH110" s="67"/>
      <c r="CI110" s="67"/>
      <c r="CJ110" s="67"/>
    </row>
    <row r="111" spans="77:88" ht="6" customHeight="1">
      <c r="BY111" s="78"/>
      <c r="BZ111" s="78"/>
      <c r="CA111" s="78"/>
      <c r="CB111" s="78"/>
      <c r="CC111" s="66"/>
      <c r="CD111" s="66"/>
      <c r="CE111" s="66"/>
      <c r="CF111" s="66"/>
      <c r="CG111" s="67"/>
      <c r="CH111" s="67"/>
      <c r="CI111" s="67"/>
      <c r="CJ111" s="67"/>
    </row>
    <row r="112" spans="1:56" ht="15.75">
      <c r="A112" s="17"/>
      <c r="B112" s="17"/>
      <c r="C112" s="17"/>
      <c r="D112" s="17"/>
      <c r="E112" s="17"/>
      <c r="F112" s="17"/>
      <c r="G112" s="29" t="s">
        <v>6</v>
      </c>
      <c r="H112" s="99">
        <v>0.5486111111111112</v>
      </c>
      <c r="I112" s="99"/>
      <c r="J112" s="99"/>
      <c r="K112" s="99"/>
      <c r="L112" s="99"/>
      <c r="M112" s="5" t="s">
        <v>7</v>
      </c>
      <c r="N112" s="17"/>
      <c r="O112" s="17"/>
      <c r="P112" s="17"/>
      <c r="Q112" s="17"/>
      <c r="R112" s="17"/>
      <c r="S112" s="17"/>
      <c r="T112" s="17"/>
      <c r="U112" s="29" t="s">
        <v>8</v>
      </c>
      <c r="V112" s="100">
        <v>1</v>
      </c>
      <c r="W112" s="100"/>
      <c r="X112" s="30" t="s">
        <v>9</v>
      </c>
      <c r="Y112" s="101">
        <v>0.010416666666666666</v>
      </c>
      <c r="Z112" s="101"/>
      <c r="AA112" s="101"/>
      <c r="AB112" s="101"/>
      <c r="AC112" s="101"/>
      <c r="AD112" s="5" t="s">
        <v>10</v>
      </c>
      <c r="AE112" s="17"/>
      <c r="AF112" s="17"/>
      <c r="AG112" s="17"/>
      <c r="AH112" s="17"/>
      <c r="AI112" s="17"/>
      <c r="AJ112" s="17"/>
      <c r="AK112" s="29" t="s">
        <v>11</v>
      </c>
      <c r="AL112" s="101">
        <v>0.003472222222222222</v>
      </c>
      <c r="AM112" s="101"/>
      <c r="AN112" s="101"/>
      <c r="AO112" s="101"/>
      <c r="AP112" s="101"/>
      <c r="AQ112" s="5" t="s">
        <v>10</v>
      </c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21"/>
    </row>
    <row r="113" ht="12.75" customHeight="1"/>
    <row r="114" spans="2:55" ht="19.5" customHeight="1">
      <c r="B114" s="177" t="s">
        <v>35</v>
      </c>
      <c r="C114" s="177"/>
      <c r="D114" s="178" t="s">
        <v>51</v>
      </c>
      <c r="E114" s="178"/>
      <c r="F114" s="178"/>
      <c r="G114" s="178"/>
      <c r="H114" s="178"/>
      <c r="I114" s="178"/>
      <c r="J114" s="178" t="s">
        <v>38</v>
      </c>
      <c r="K114" s="178"/>
      <c r="L114" s="178"/>
      <c r="M114" s="178"/>
      <c r="N114" s="178"/>
      <c r="O114" s="178" t="s">
        <v>71</v>
      </c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 t="s">
        <v>40</v>
      </c>
      <c r="AX114" s="178"/>
      <c r="AY114" s="178"/>
      <c r="AZ114" s="178"/>
      <c r="BA114" s="178"/>
      <c r="BB114" s="179"/>
      <c r="BC114" s="179"/>
    </row>
    <row r="115" spans="2:55" ht="18" customHeight="1">
      <c r="B115" s="167">
        <v>35</v>
      </c>
      <c r="C115" s="167"/>
      <c r="D115" s="168">
        <v>1</v>
      </c>
      <c r="E115" s="168"/>
      <c r="F115" s="168"/>
      <c r="G115" s="168"/>
      <c r="H115" s="168"/>
      <c r="I115" s="168"/>
      <c r="J115" s="169">
        <v>0.5486111111111112</v>
      </c>
      <c r="K115" s="169"/>
      <c r="L115" s="169"/>
      <c r="M115" s="169"/>
      <c r="N115" s="169"/>
      <c r="O115" s="180" t="str">
        <f>IF(ISBLANK($AZ$93)," ",IF($AW$93&gt;$AZ$93,$O$93,IF($AZ$93&gt;$AW$93,$AF$93)))</f>
        <v> </v>
      </c>
      <c r="P115" s="180" t="str">
        <f aca="true" t="shared" si="18" ref="P115:AD115">IF(ISBLANK($AZ$80)," ",IF($AW$80&lt;$AZ$80,$O$80,IF($AZ$80&lt;$AW$80,$AF$80)))</f>
        <v> </v>
      </c>
      <c r="Q115" s="180" t="str">
        <f t="shared" si="18"/>
        <v> </v>
      </c>
      <c r="R115" s="180" t="str">
        <f t="shared" si="18"/>
        <v> </v>
      </c>
      <c r="S115" s="180" t="str">
        <f t="shared" si="18"/>
        <v> </v>
      </c>
      <c r="T115" s="180" t="str">
        <f t="shared" si="18"/>
        <v> </v>
      </c>
      <c r="U115" s="180" t="str">
        <f t="shared" si="18"/>
        <v> </v>
      </c>
      <c r="V115" s="180" t="str">
        <f t="shared" si="18"/>
        <v> </v>
      </c>
      <c r="W115" s="180" t="str">
        <f t="shared" si="18"/>
        <v> </v>
      </c>
      <c r="X115" s="180" t="str">
        <f t="shared" si="18"/>
        <v> </v>
      </c>
      <c r="Y115" s="180" t="str">
        <f t="shared" si="18"/>
        <v> </v>
      </c>
      <c r="Z115" s="180" t="str">
        <f t="shared" si="18"/>
        <v> </v>
      </c>
      <c r="AA115" s="180" t="str">
        <f t="shared" si="18"/>
        <v> </v>
      </c>
      <c r="AB115" s="180" t="str">
        <f t="shared" si="18"/>
        <v> </v>
      </c>
      <c r="AC115" s="180" t="str">
        <f t="shared" si="18"/>
        <v> </v>
      </c>
      <c r="AD115" s="180" t="str">
        <f t="shared" si="18"/>
        <v> </v>
      </c>
      <c r="AE115" s="39" t="s">
        <v>43</v>
      </c>
      <c r="AF115" s="171" t="str">
        <f>IF(ISBLANK($AZ$97)," ",IF($AW$97&gt;$AZ$97,$O$97,IF($AZ$97&gt;$AW$97,$AF$97)))</f>
        <v> </v>
      </c>
      <c r="AG115" s="171" t="str">
        <f aca="true" t="shared" si="19" ref="AG115:AV115">IF(ISBLANK($AZ$80)," ",IF($AW$80&lt;$AZ$80,$O$80,IF($AZ$80&lt;$AW$80,$AF$80)))</f>
        <v> </v>
      </c>
      <c r="AH115" s="171" t="str">
        <f t="shared" si="19"/>
        <v> </v>
      </c>
      <c r="AI115" s="171" t="str">
        <f t="shared" si="19"/>
        <v> </v>
      </c>
      <c r="AJ115" s="171" t="str">
        <f t="shared" si="19"/>
        <v> </v>
      </c>
      <c r="AK115" s="171" t="str">
        <f t="shared" si="19"/>
        <v> </v>
      </c>
      <c r="AL115" s="171" t="str">
        <f t="shared" si="19"/>
        <v> </v>
      </c>
      <c r="AM115" s="171" t="str">
        <f t="shared" si="19"/>
        <v> </v>
      </c>
      <c r="AN115" s="171" t="str">
        <f t="shared" si="19"/>
        <v> </v>
      </c>
      <c r="AO115" s="171" t="str">
        <f t="shared" si="19"/>
        <v> </v>
      </c>
      <c r="AP115" s="171" t="str">
        <f t="shared" si="19"/>
        <v> </v>
      </c>
      <c r="AQ115" s="171" t="str">
        <f t="shared" si="19"/>
        <v> </v>
      </c>
      <c r="AR115" s="171" t="str">
        <f t="shared" si="19"/>
        <v> </v>
      </c>
      <c r="AS115" s="171" t="str">
        <f t="shared" si="19"/>
        <v> </v>
      </c>
      <c r="AT115" s="171" t="str">
        <f t="shared" si="19"/>
        <v> </v>
      </c>
      <c r="AU115" s="171" t="str">
        <f t="shared" si="19"/>
        <v> </v>
      </c>
      <c r="AV115" s="171" t="str">
        <f t="shared" si="19"/>
        <v> </v>
      </c>
      <c r="AW115" s="172"/>
      <c r="AX115" s="172"/>
      <c r="AY115" s="173" t="s">
        <v>44</v>
      </c>
      <c r="AZ115" s="174"/>
      <c r="BA115" s="174"/>
      <c r="BB115" s="167"/>
      <c r="BC115" s="167"/>
    </row>
    <row r="116" spans="2:90" s="79" customFormat="1" ht="12" customHeight="1">
      <c r="B116" s="167"/>
      <c r="C116" s="167"/>
      <c r="D116" s="168"/>
      <c r="E116" s="168"/>
      <c r="F116" s="168"/>
      <c r="G116" s="168"/>
      <c r="H116" s="168"/>
      <c r="I116" s="168"/>
      <c r="J116" s="169"/>
      <c r="K116" s="169"/>
      <c r="L116" s="169"/>
      <c r="M116" s="169"/>
      <c r="N116" s="169"/>
      <c r="O116" s="175" t="s">
        <v>72</v>
      </c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80"/>
      <c r="AF116" s="176" t="s">
        <v>73</v>
      </c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176"/>
      <c r="AW116" s="172"/>
      <c r="AX116" s="172"/>
      <c r="AY116" s="173"/>
      <c r="AZ116" s="173"/>
      <c r="BA116" s="174"/>
      <c r="BB116" s="167"/>
      <c r="BC116" s="167"/>
      <c r="BD116" s="81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3"/>
      <c r="BW116" s="83"/>
      <c r="BX116" s="82"/>
      <c r="BY116" s="82"/>
      <c r="BZ116" s="82"/>
      <c r="CA116" s="82"/>
      <c r="CB116" s="82"/>
      <c r="CC116" s="84"/>
      <c r="CD116" s="84"/>
      <c r="CE116" s="84"/>
      <c r="CF116" s="84"/>
      <c r="CG116" s="81"/>
      <c r="CH116" s="81"/>
      <c r="CI116" s="81"/>
      <c r="CJ116" s="81"/>
      <c r="CK116" s="81"/>
      <c r="CL116" s="81"/>
    </row>
    <row r="117" ht="3.75" customHeight="1"/>
    <row r="118" spans="2:55" ht="19.5" customHeight="1">
      <c r="B118" s="177" t="s">
        <v>35</v>
      </c>
      <c r="C118" s="177"/>
      <c r="D118" s="178" t="s">
        <v>51</v>
      </c>
      <c r="E118" s="178"/>
      <c r="F118" s="178"/>
      <c r="G118" s="178"/>
      <c r="H118" s="178"/>
      <c r="I118" s="178"/>
      <c r="J118" s="178" t="s">
        <v>38</v>
      </c>
      <c r="K118" s="178"/>
      <c r="L118" s="178"/>
      <c r="M118" s="178"/>
      <c r="N118" s="178"/>
      <c r="O118" s="178" t="s">
        <v>74</v>
      </c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 t="s">
        <v>40</v>
      </c>
      <c r="AX118" s="178"/>
      <c r="AY118" s="178"/>
      <c r="AZ118" s="178"/>
      <c r="BA118" s="178"/>
      <c r="BB118" s="179"/>
      <c r="BC118" s="179"/>
    </row>
    <row r="119" spans="2:55" ht="18" customHeight="1">
      <c r="B119" s="167">
        <v>36</v>
      </c>
      <c r="C119" s="167"/>
      <c r="D119" s="168">
        <v>2</v>
      </c>
      <c r="E119" s="168"/>
      <c r="F119" s="168"/>
      <c r="G119" s="168"/>
      <c r="H119" s="168"/>
      <c r="I119" s="168"/>
      <c r="J119" s="169">
        <f>J$115</f>
        <v>0.5486111111111112</v>
      </c>
      <c r="K119" s="169"/>
      <c r="L119" s="169"/>
      <c r="M119" s="169"/>
      <c r="N119" s="169"/>
      <c r="O119" s="180" t="str">
        <f>IF(ISBLANK($AZ$101)," ",IF($AW$101&gt;$AZ$101,$O$101,IF($AZ$101&gt;$AW$101,$AF$101)))</f>
        <v> </v>
      </c>
      <c r="P119" s="180" t="str">
        <f aca="true" t="shared" si="20" ref="P119:AD119">IF(ISBLANK($AZ$80)," ",IF($AW$80&lt;$AZ$80,$O$80,IF($AZ$80&lt;$AW$80,$AF$80)))</f>
        <v> </v>
      </c>
      <c r="Q119" s="180" t="str">
        <f t="shared" si="20"/>
        <v> </v>
      </c>
      <c r="R119" s="180" t="str">
        <f t="shared" si="20"/>
        <v> </v>
      </c>
      <c r="S119" s="180" t="str">
        <f t="shared" si="20"/>
        <v> </v>
      </c>
      <c r="T119" s="180" t="str">
        <f t="shared" si="20"/>
        <v> </v>
      </c>
      <c r="U119" s="180" t="str">
        <f t="shared" si="20"/>
        <v> </v>
      </c>
      <c r="V119" s="180" t="str">
        <f t="shared" si="20"/>
        <v> </v>
      </c>
      <c r="W119" s="180" t="str">
        <f t="shared" si="20"/>
        <v> </v>
      </c>
      <c r="X119" s="180" t="str">
        <f t="shared" si="20"/>
        <v> </v>
      </c>
      <c r="Y119" s="180" t="str">
        <f t="shared" si="20"/>
        <v> </v>
      </c>
      <c r="Z119" s="180" t="str">
        <f t="shared" si="20"/>
        <v> </v>
      </c>
      <c r="AA119" s="180" t="str">
        <f t="shared" si="20"/>
        <v> </v>
      </c>
      <c r="AB119" s="180" t="str">
        <f t="shared" si="20"/>
        <v> </v>
      </c>
      <c r="AC119" s="180" t="str">
        <f t="shared" si="20"/>
        <v> </v>
      </c>
      <c r="AD119" s="180" t="str">
        <f t="shared" si="20"/>
        <v> </v>
      </c>
      <c r="AE119" s="39" t="s">
        <v>43</v>
      </c>
      <c r="AF119" s="171" t="str">
        <f>IF(ISBLANK($AZ$105)," ",IF($AW$105&gt;$AZ$105,$O$105,IF($AZ$105&gt;$AW$105,$AF$105)))</f>
        <v> </v>
      </c>
      <c r="AG119" s="171" t="str">
        <f aca="true" t="shared" si="21" ref="AG119:AV119">IF(ISBLANK($AZ$80)," ",IF($AW$80&lt;$AZ$80,$O$80,IF($AZ$80&lt;$AW$80,$AF$80)))</f>
        <v> </v>
      </c>
      <c r="AH119" s="171" t="str">
        <f t="shared" si="21"/>
        <v> </v>
      </c>
      <c r="AI119" s="171" t="str">
        <f t="shared" si="21"/>
        <v> </v>
      </c>
      <c r="AJ119" s="171" t="str">
        <f t="shared" si="21"/>
        <v> </v>
      </c>
      <c r="AK119" s="171" t="str">
        <f t="shared" si="21"/>
        <v> </v>
      </c>
      <c r="AL119" s="171" t="str">
        <f t="shared" si="21"/>
        <v> </v>
      </c>
      <c r="AM119" s="171" t="str">
        <f t="shared" si="21"/>
        <v> </v>
      </c>
      <c r="AN119" s="171" t="str">
        <f t="shared" si="21"/>
        <v> </v>
      </c>
      <c r="AO119" s="171" t="str">
        <f t="shared" si="21"/>
        <v> </v>
      </c>
      <c r="AP119" s="171" t="str">
        <f t="shared" si="21"/>
        <v> </v>
      </c>
      <c r="AQ119" s="171" t="str">
        <f t="shared" si="21"/>
        <v> </v>
      </c>
      <c r="AR119" s="171" t="str">
        <f t="shared" si="21"/>
        <v> </v>
      </c>
      <c r="AS119" s="171" t="str">
        <f t="shared" si="21"/>
        <v> </v>
      </c>
      <c r="AT119" s="171" t="str">
        <f t="shared" si="21"/>
        <v> </v>
      </c>
      <c r="AU119" s="171" t="str">
        <f t="shared" si="21"/>
        <v> </v>
      </c>
      <c r="AV119" s="171" t="str">
        <f t="shared" si="21"/>
        <v> </v>
      </c>
      <c r="AW119" s="172"/>
      <c r="AX119" s="172"/>
      <c r="AY119" s="173" t="s">
        <v>44</v>
      </c>
      <c r="AZ119" s="174"/>
      <c r="BA119" s="174"/>
      <c r="BB119" s="167"/>
      <c r="BC119" s="167"/>
    </row>
    <row r="120" spans="2:55" ht="12" customHeight="1">
      <c r="B120" s="167"/>
      <c r="C120" s="167"/>
      <c r="D120" s="168"/>
      <c r="E120" s="168"/>
      <c r="F120" s="168"/>
      <c r="G120" s="168"/>
      <c r="H120" s="168"/>
      <c r="I120" s="168"/>
      <c r="J120" s="169"/>
      <c r="K120" s="169"/>
      <c r="L120" s="169"/>
      <c r="M120" s="169"/>
      <c r="N120" s="169"/>
      <c r="O120" s="175" t="s">
        <v>75</v>
      </c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80"/>
      <c r="AF120" s="176" t="s">
        <v>76</v>
      </c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2"/>
      <c r="AX120" s="172"/>
      <c r="AY120" s="173"/>
      <c r="AZ120" s="173"/>
      <c r="BA120" s="174"/>
      <c r="BB120" s="167"/>
      <c r="BC120" s="167"/>
    </row>
    <row r="121" spans="2:55" ht="12" customHeight="1">
      <c r="B121" s="61"/>
      <c r="C121" s="61"/>
      <c r="D121" s="85"/>
      <c r="E121" s="85"/>
      <c r="F121" s="85"/>
      <c r="G121" s="85"/>
      <c r="H121" s="85"/>
      <c r="I121" s="85"/>
      <c r="J121" s="86"/>
      <c r="K121" s="86"/>
      <c r="L121" s="86"/>
      <c r="M121" s="86"/>
      <c r="N121" s="86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8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64"/>
      <c r="AX121" s="64"/>
      <c r="AY121" s="64"/>
      <c r="AZ121" s="64"/>
      <c r="BA121" s="64"/>
      <c r="BB121" s="61"/>
      <c r="BC121" s="61"/>
    </row>
    <row r="122" spans="2:88" ht="12.75">
      <c r="B122" s="31" t="s">
        <v>77</v>
      </c>
      <c r="BY122" s="78"/>
      <c r="BZ122" s="78"/>
      <c r="CA122" s="78"/>
      <c r="CB122" s="78"/>
      <c r="CC122" s="66"/>
      <c r="CD122" s="66"/>
      <c r="CE122" s="66"/>
      <c r="CF122" s="66"/>
      <c r="CG122" s="67"/>
      <c r="CH122" s="67"/>
      <c r="CI122" s="67"/>
      <c r="CJ122" s="67"/>
    </row>
    <row r="123" ht="6.75" customHeight="1"/>
    <row r="124" spans="2:55" ht="19.5" customHeight="1">
      <c r="B124" s="181" t="s">
        <v>35</v>
      </c>
      <c r="C124" s="181"/>
      <c r="D124" s="182" t="s">
        <v>51</v>
      </c>
      <c r="E124" s="182"/>
      <c r="F124" s="182"/>
      <c r="G124" s="182"/>
      <c r="H124" s="182"/>
      <c r="I124" s="182"/>
      <c r="J124" s="182" t="s">
        <v>38</v>
      </c>
      <c r="K124" s="182"/>
      <c r="L124" s="182"/>
      <c r="M124" s="182"/>
      <c r="N124" s="182"/>
      <c r="O124" s="182" t="s">
        <v>78</v>
      </c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 t="s">
        <v>40</v>
      </c>
      <c r="AX124" s="182"/>
      <c r="AY124" s="182"/>
      <c r="AZ124" s="182"/>
      <c r="BA124" s="182"/>
      <c r="BB124" s="183"/>
      <c r="BC124" s="183"/>
    </row>
    <row r="125" spans="2:55" ht="18" customHeight="1">
      <c r="B125" s="167">
        <v>37</v>
      </c>
      <c r="C125" s="167"/>
      <c r="D125" s="168">
        <v>2</v>
      </c>
      <c r="E125" s="168"/>
      <c r="F125" s="168"/>
      <c r="G125" s="168"/>
      <c r="H125" s="168"/>
      <c r="I125" s="168"/>
      <c r="J125" s="169">
        <v>0.5659722222222222</v>
      </c>
      <c r="K125" s="169"/>
      <c r="L125" s="169"/>
      <c r="M125" s="169"/>
      <c r="N125" s="169"/>
      <c r="O125" s="180" t="str">
        <f>IF(ISBLANK($AZ$115)," ",IF($AW$115&lt;$AZ$115,$O$115,IF($AZ$115&lt;$AW$115,$AF$115)))</f>
        <v> </v>
      </c>
      <c r="P125" s="180" t="str">
        <f aca="true" t="shared" si="22" ref="P125:AD125">IF(ISBLANK($AZ$80)," ",IF($AW$80&lt;$AZ$80,$O$80,IF($AZ$80&lt;$AW$80,$AF$80)))</f>
        <v> </v>
      </c>
      <c r="Q125" s="180" t="str">
        <f t="shared" si="22"/>
        <v> </v>
      </c>
      <c r="R125" s="180" t="str">
        <f t="shared" si="22"/>
        <v> </v>
      </c>
      <c r="S125" s="180" t="str">
        <f t="shared" si="22"/>
        <v> </v>
      </c>
      <c r="T125" s="180" t="str">
        <f t="shared" si="22"/>
        <v> </v>
      </c>
      <c r="U125" s="180" t="str">
        <f t="shared" si="22"/>
        <v> </v>
      </c>
      <c r="V125" s="180" t="str">
        <f t="shared" si="22"/>
        <v> </v>
      </c>
      <c r="W125" s="180" t="str">
        <f t="shared" si="22"/>
        <v> </v>
      </c>
      <c r="X125" s="180" t="str">
        <f t="shared" si="22"/>
        <v> </v>
      </c>
      <c r="Y125" s="180" t="str">
        <f t="shared" si="22"/>
        <v> </v>
      </c>
      <c r="Z125" s="180" t="str">
        <f t="shared" si="22"/>
        <v> </v>
      </c>
      <c r="AA125" s="180" t="str">
        <f t="shared" si="22"/>
        <v> </v>
      </c>
      <c r="AB125" s="180" t="str">
        <f t="shared" si="22"/>
        <v> </v>
      </c>
      <c r="AC125" s="180" t="str">
        <f t="shared" si="22"/>
        <v> </v>
      </c>
      <c r="AD125" s="180" t="str">
        <f t="shared" si="22"/>
        <v> </v>
      </c>
      <c r="AE125" s="39" t="s">
        <v>43</v>
      </c>
      <c r="AF125" s="171" t="str">
        <f>IF(ISBLANK($AZ$119)," ",IF($AW$119&lt;$AZ$119,$O$119,IF($AZ$119&lt;$AW$119,$AF$119)))</f>
        <v> </v>
      </c>
      <c r="AG125" s="171" t="str">
        <f aca="true" t="shared" si="23" ref="AG125:AV125">IF(ISBLANK($AZ$80)," ",IF($AW$80&lt;$AZ$80,$O$80,IF($AZ$80&lt;$AW$80,$AF$80)))</f>
        <v> </v>
      </c>
      <c r="AH125" s="171" t="str">
        <f t="shared" si="23"/>
        <v> </v>
      </c>
      <c r="AI125" s="171" t="str">
        <f t="shared" si="23"/>
        <v> </v>
      </c>
      <c r="AJ125" s="171" t="str">
        <f t="shared" si="23"/>
        <v> </v>
      </c>
      <c r="AK125" s="171" t="str">
        <f t="shared" si="23"/>
        <v> </v>
      </c>
      <c r="AL125" s="171" t="str">
        <f t="shared" si="23"/>
        <v> </v>
      </c>
      <c r="AM125" s="171" t="str">
        <f t="shared" si="23"/>
        <v> </v>
      </c>
      <c r="AN125" s="171" t="str">
        <f t="shared" si="23"/>
        <v> </v>
      </c>
      <c r="AO125" s="171" t="str">
        <f t="shared" si="23"/>
        <v> </v>
      </c>
      <c r="AP125" s="171" t="str">
        <f t="shared" si="23"/>
        <v> </v>
      </c>
      <c r="AQ125" s="171" t="str">
        <f t="shared" si="23"/>
        <v> </v>
      </c>
      <c r="AR125" s="171" t="str">
        <f t="shared" si="23"/>
        <v> </v>
      </c>
      <c r="AS125" s="171" t="str">
        <f t="shared" si="23"/>
        <v> </v>
      </c>
      <c r="AT125" s="171" t="str">
        <f t="shared" si="23"/>
        <v> </v>
      </c>
      <c r="AU125" s="171" t="str">
        <f t="shared" si="23"/>
        <v> </v>
      </c>
      <c r="AV125" s="171" t="str">
        <f t="shared" si="23"/>
        <v> </v>
      </c>
      <c r="AW125" s="172"/>
      <c r="AX125" s="172"/>
      <c r="AY125" s="173" t="s">
        <v>44</v>
      </c>
      <c r="AZ125" s="174"/>
      <c r="BA125" s="174"/>
      <c r="BB125" s="167"/>
      <c r="BC125" s="167"/>
    </row>
    <row r="126" spans="2:90" s="79" customFormat="1" ht="12" customHeight="1">
      <c r="B126" s="167"/>
      <c r="C126" s="167"/>
      <c r="D126" s="168"/>
      <c r="E126" s="168"/>
      <c r="F126" s="168"/>
      <c r="G126" s="168"/>
      <c r="H126" s="168"/>
      <c r="I126" s="168"/>
      <c r="J126" s="169"/>
      <c r="K126" s="169"/>
      <c r="L126" s="169"/>
      <c r="M126" s="169"/>
      <c r="N126" s="169"/>
      <c r="O126" s="175" t="s">
        <v>79</v>
      </c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80"/>
      <c r="AF126" s="176" t="s">
        <v>80</v>
      </c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6"/>
      <c r="AT126" s="176"/>
      <c r="AU126" s="176"/>
      <c r="AV126" s="176"/>
      <c r="AW126" s="172"/>
      <c r="AX126" s="172"/>
      <c r="AY126" s="173"/>
      <c r="AZ126" s="173"/>
      <c r="BA126" s="174"/>
      <c r="BB126" s="167"/>
      <c r="BC126" s="167"/>
      <c r="BD126" s="81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3"/>
      <c r="BW126" s="83"/>
      <c r="BX126" s="82"/>
      <c r="BY126" s="82"/>
      <c r="BZ126" s="82"/>
      <c r="CA126" s="82"/>
      <c r="CB126" s="82"/>
      <c r="CC126" s="84"/>
      <c r="CD126" s="84"/>
      <c r="CE126" s="84"/>
      <c r="CF126" s="84"/>
      <c r="CG126" s="81"/>
      <c r="CH126" s="81"/>
      <c r="CI126" s="81"/>
      <c r="CJ126" s="81"/>
      <c r="CK126" s="81"/>
      <c r="CL126" s="81"/>
    </row>
    <row r="127" ht="3.75" customHeight="1"/>
    <row r="128" spans="2:55" ht="19.5" customHeight="1">
      <c r="B128" s="181" t="s">
        <v>35</v>
      </c>
      <c r="C128" s="181"/>
      <c r="D128" s="182" t="s">
        <v>51</v>
      </c>
      <c r="E128" s="182"/>
      <c r="F128" s="182"/>
      <c r="G128" s="182"/>
      <c r="H128" s="182"/>
      <c r="I128" s="182"/>
      <c r="J128" s="182" t="s">
        <v>38</v>
      </c>
      <c r="K128" s="182"/>
      <c r="L128" s="182"/>
      <c r="M128" s="182"/>
      <c r="N128" s="182"/>
      <c r="O128" s="182" t="s">
        <v>81</v>
      </c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2"/>
      <c r="AS128" s="182"/>
      <c r="AT128" s="182"/>
      <c r="AU128" s="182"/>
      <c r="AV128" s="182"/>
      <c r="AW128" s="182" t="s">
        <v>40</v>
      </c>
      <c r="AX128" s="182"/>
      <c r="AY128" s="182"/>
      <c r="AZ128" s="182"/>
      <c r="BA128" s="182"/>
      <c r="BB128" s="183"/>
      <c r="BC128" s="183"/>
    </row>
    <row r="129" spans="2:55" ht="18" customHeight="1">
      <c r="B129" s="167">
        <v>38</v>
      </c>
      <c r="C129" s="167"/>
      <c r="D129" s="168">
        <v>1</v>
      </c>
      <c r="E129" s="168"/>
      <c r="F129" s="168"/>
      <c r="G129" s="168"/>
      <c r="H129" s="168"/>
      <c r="I129" s="168"/>
      <c r="J129" s="169">
        <v>0.5659722222222222</v>
      </c>
      <c r="K129" s="169"/>
      <c r="L129" s="169"/>
      <c r="M129" s="169"/>
      <c r="N129" s="169"/>
      <c r="O129" s="180" t="str">
        <f>IF(ISBLANK($AZ$115)," ",IF($AW$115&gt;$AZ$115,$O$115,IF($AZ$115&gt;$AW$115,$AF$115)))</f>
        <v> </v>
      </c>
      <c r="P129" s="180" t="str">
        <f aca="true" t="shared" si="24" ref="P129:AD129">IF(ISBLANK($AZ$80)," ",IF($AW$80&lt;$AZ$80,$O$80,IF($AZ$80&lt;$AW$80,$AF$80)))</f>
        <v> </v>
      </c>
      <c r="Q129" s="180" t="str">
        <f t="shared" si="24"/>
        <v> </v>
      </c>
      <c r="R129" s="180" t="str">
        <f t="shared" si="24"/>
        <v> </v>
      </c>
      <c r="S129" s="180" t="str">
        <f t="shared" si="24"/>
        <v> </v>
      </c>
      <c r="T129" s="180" t="str">
        <f t="shared" si="24"/>
        <v> </v>
      </c>
      <c r="U129" s="180" t="str">
        <f t="shared" si="24"/>
        <v> </v>
      </c>
      <c r="V129" s="180" t="str">
        <f t="shared" si="24"/>
        <v> </v>
      </c>
      <c r="W129" s="180" t="str">
        <f t="shared" si="24"/>
        <v> </v>
      </c>
      <c r="X129" s="180" t="str">
        <f t="shared" si="24"/>
        <v> </v>
      </c>
      <c r="Y129" s="180" t="str">
        <f t="shared" si="24"/>
        <v> </v>
      </c>
      <c r="Z129" s="180" t="str">
        <f t="shared" si="24"/>
        <v> </v>
      </c>
      <c r="AA129" s="180" t="str">
        <f t="shared" si="24"/>
        <v> </v>
      </c>
      <c r="AB129" s="180" t="str">
        <f t="shared" si="24"/>
        <v> </v>
      </c>
      <c r="AC129" s="180" t="str">
        <f t="shared" si="24"/>
        <v> </v>
      </c>
      <c r="AD129" s="180" t="str">
        <f t="shared" si="24"/>
        <v> </v>
      </c>
      <c r="AE129" s="39" t="s">
        <v>43</v>
      </c>
      <c r="AF129" s="171" t="str">
        <f>IF(ISBLANK($AZ$119)," ",IF($AW$119&gt;$AZ$119,$O$119,IF($AZ$119&gt;$AW$119,$AF$119)))</f>
        <v> </v>
      </c>
      <c r="AG129" s="171" t="str">
        <f aca="true" t="shared" si="25" ref="AG129:AV129">IF(ISBLANK($AZ$80)," ",IF($AW$80&lt;$AZ$80,$O$80,IF($AZ$80&lt;$AW$80,$AF$80)))</f>
        <v> </v>
      </c>
      <c r="AH129" s="171" t="str">
        <f t="shared" si="25"/>
        <v> </v>
      </c>
      <c r="AI129" s="171" t="str">
        <f t="shared" si="25"/>
        <v> </v>
      </c>
      <c r="AJ129" s="171" t="str">
        <f t="shared" si="25"/>
        <v> </v>
      </c>
      <c r="AK129" s="171" t="str">
        <f t="shared" si="25"/>
        <v> </v>
      </c>
      <c r="AL129" s="171" t="str">
        <f t="shared" si="25"/>
        <v> </v>
      </c>
      <c r="AM129" s="171" t="str">
        <f t="shared" si="25"/>
        <v> </v>
      </c>
      <c r="AN129" s="171" t="str">
        <f t="shared" si="25"/>
        <v> </v>
      </c>
      <c r="AO129" s="171" t="str">
        <f t="shared" si="25"/>
        <v> </v>
      </c>
      <c r="AP129" s="171" t="str">
        <f t="shared" si="25"/>
        <v> </v>
      </c>
      <c r="AQ129" s="171" t="str">
        <f t="shared" si="25"/>
        <v> </v>
      </c>
      <c r="AR129" s="171" t="str">
        <f t="shared" si="25"/>
        <v> </v>
      </c>
      <c r="AS129" s="171" t="str">
        <f t="shared" si="25"/>
        <v> </v>
      </c>
      <c r="AT129" s="171" t="str">
        <f t="shared" si="25"/>
        <v> </v>
      </c>
      <c r="AU129" s="171" t="str">
        <f t="shared" si="25"/>
        <v> </v>
      </c>
      <c r="AV129" s="171" t="str">
        <f t="shared" si="25"/>
        <v> </v>
      </c>
      <c r="AW129" s="172"/>
      <c r="AX129" s="172"/>
      <c r="AY129" s="173" t="s">
        <v>44</v>
      </c>
      <c r="AZ129" s="174"/>
      <c r="BA129" s="174"/>
      <c r="BB129" s="167"/>
      <c r="BC129" s="167"/>
    </row>
    <row r="130" spans="2:55" ht="12" customHeight="1">
      <c r="B130" s="167"/>
      <c r="C130" s="167"/>
      <c r="D130" s="168"/>
      <c r="E130" s="168"/>
      <c r="F130" s="168"/>
      <c r="G130" s="168"/>
      <c r="H130" s="168"/>
      <c r="I130" s="168"/>
      <c r="J130" s="169"/>
      <c r="K130" s="169"/>
      <c r="L130" s="169"/>
      <c r="M130" s="169"/>
      <c r="N130" s="169"/>
      <c r="O130" s="175" t="s">
        <v>82</v>
      </c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80"/>
      <c r="AF130" s="176" t="s">
        <v>83</v>
      </c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6"/>
      <c r="AW130" s="172"/>
      <c r="AX130" s="172"/>
      <c r="AY130" s="173"/>
      <c r="AZ130" s="173"/>
      <c r="BA130" s="174"/>
      <c r="BB130" s="167"/>
      <c r="BC130" s="167"/>
    </row>
    <row r="131" ht="12.75" customHeight="1"/>
    <row r="132" spans="2:84" ht="12.75">
      <c r="B132" s="31" t="s">
        <v>84</v>
      </c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X132" s="3"/>
      <c r="BY132" s="3"/>
      <c r="BZ132" s="3"/>
      <c r="CA132" s="3"/>
      <c r="CB132" s="3"/>
      <c r="CC132" s="1"/>
      <c r="CD132" s="1"/>
      <c r="CE132" s="1"/>
      <c r="CF132" s="1"/>
    </row>
    <row r="133" spans="76:84" ht="12.75">
      <c r="BX133" s="3"/>
      <c r="BY133" s="3"/>
      <c r="BZ133" s="3"/>
      <c r="CA133" s="3"/>
      <c r="CB133" s="3"/>
      <c r="CC133" s="1"/>
      <c r="CD133" s="1"/>
      <c r="CE133" s="1"/>
      <c r="CF133" s="1"/>
    </row>
    <row r="134" spans="9:84" ht="25.5" customHeight="1">
      <c r="I134" s="184" t="s">
        <v>15</v>
      </c>
      <c r="J134" s="184"/>
      <c r="K134" s="184"/>
      <c r="L134" s="90"/>
      <c r="M134" s="185" t="str">
        <f>IF(ISBLANK($AZ$129)," ",IF($AW$129&gt;$AZ$129,$O$129,IF($AZ$129&gt;$AW$129,$AF$129)))</f>
        <v> </v>
      </c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5"/>
      <c r="AS134" s="185"/>
      <c r="AT134" s="185"/>
      <c r="AU134" s="185"/>
      <c r="AV134" s="185"/>
      <c r="BX134" s="3"/>
      <c r="BY134" s="3"/>
      <c r="BZ134" s="3"/>
      <c r="CA134" s="3"/>
      <c r="CB134" s="3"/>
      <c r="CC134" s="1"/>
      <c r="CD134" s="1"/>
      <c r="CE134" s="1"/>
      <c r="CF134" s="1"/>
    </row>
    <row r="135" spans="9:84" ht="25.5" customHeight="1">
      <c r="I135" s="186" t="s">
        <v>18</v>
      </c>
      <c r="J135" s="186"/>
      <c r="K135" s="186"/>
      <c r="L135" s="91"/>
      <c r="M135" s="187" t="str">
        <f>IF(ISBLANK($AZ$129)," ",IF($AW$129&lt;$AZ$129,$O$129,IF($AZ$129&lt;$AW$129,$AF$129)))</f>
        <v> </v>
      </c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7"/>
      <c r="AT135" s="187"/>
      <c r="AU135" s="187"/>
      <c r="AV135" s="187"/>
      <c r="BX135" s="3"/>
      <c r="BY135" s="3"/>
      <c r="BZ135" s="3"/>
      <c r="CA135" s="3"/>
      <c r="CB135" s="3"/>
      <c r="CC135" s="1"/>
      <c r="CD135" s="1"/>
      <c r="CE135" s="1"/>
      <c r="CF135" s="1"/>
    </row>
    <row r="136" spans="9:84" ht="25.5" customHeight="1">
      <c r="I136" s="188" t="s">
        <v>21</v>
      </c>
      <c r="J136" s="188"/>
      <c r="K136" s="188"/>
      <c r="L136" s="92"/>
      <c r="M136" s="189" t="str">
        <f>IF(ISBLANK($AZ$125)," ",IF($AW$125&gt;$AZ$125,$O$125,IF($AZ$125&gt;$AW$125,$AF$125)))</f>
        <v> </v>
      </c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89"/>
      <c r="AT136" s="189"/>
      <c r="AU136" s="189"/>
      <c r="AV136" s="189"/>
      <c r="BX136" s="3"/>
      <c r="BY136" s="3"/>
      <c r="BZ136" s="3"/>
      <c r="CA136" s="3"/>
      <c r="CB136" s="3"/>
      <c r="CC136" s="1"/>
      <c r="CD136" s="1"/>
      <c r="CE136" s="1"/>
      <c r="CF136" s="1"/>
    </row>
    <row r="137" spans="9:84" ht="25.5" customHeight="1">
      <c r="I137" s="190" t="s">
        <v>23</v>
      </c>
      <c r="J137" s="190"/>
      <c r="K137" s="190"/>
      <c r="L137" s="93"/>
      <c r="M137" s="191" t="str">
        <f>IF(ISBLANK($AZ$125)," ",IF($AW$125&lt;$AZ$125,$O$125,IF($AZ$125&lt;$AW$125,$AF$125)))</f>
        <v> </v>
      </c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BX137" s="3"/>
      <c r="BY137" s="3"/>
      <c r="BZ137" s="3"/>
      <c r="CA137" s="3"/>
      <c r="CB137" s="3"/>
      <c r="CC137" s="1"/>
      <c r="CD137" s="1"/>
      <c r="CE137" s="1"/>
      <c r="CF137" s="1"/>
    </row>
  </sheetData>
  <sheetProtection selectLockedCells="1" selectUnlockedCells="1"/>
  <mergeCells count="629">
    <mergeCell ref="I135:K135"/>
    <mergeCell ref="M135:AV135"/>
    <mergeCell ref="I136:K136"/>
    <mergeCell ref="M136:AV136"/>
    <mergeCell ref="I137:K137"/>
    <mergeCell ref="M137:AV137"/>
    <mergeCell ref="AY129:AY130"/>
    <mergeCell ref="AZ129:BA130"/>
    <mergeCell ref="BB129:BC130"/>
    <mergeCell ref="O130:AD130"/>
    <mergeCell ref="AF130:AV130"/>
    <mergeCell ref="I134:K134"/>
    <mergeCell ref="M134:AV134"/>
    <mergeCell ref="B129:C130"/>
    <mergeCell ref="D129:I130"/>
    <mergeCell ref="J129:N130"/>
    <mergeCell ref="O129:AD129"/>
    <mergeCell ref="AF129:AV129"/>
    <mergeCell ref="AW129:AX130"/>
    <mergeCell ref="BB125:BC126"/>
    <mergeCell ref="O126:AD126"/>
    <mergeCell ref="AF126:AV126"/>
    <mergeCell ref="B128:C128"/>
    <mergeCell ref="D128:I128"/>
    <mergeCell ref="J128:N128"/>
    <mergeCell ref="O128:AV128"/>
    <mergeCell ref="AW128:BA128"/>
    <mergeCell ref="BB128:BC128"/>
    <mergeCell ref="AW124:BA124"/>
    <mergeCell ref="BB124:BC124"/>
    <mergeCell ref="B125:C126"/>
    <mergeCell ref="D125:I126"/>
    <mergeCell ref="J125:N126"/>
    <mergeCell ref="O125:AD125"/>
    <mergeCell ref="AF125:AV125"/>
    <mergeCell ref="AW125:AX126"/>
    <mergeCell ref="AY125:AY126"/>
    <mergeCell ref="AZ125:BA126"/>
    <mergeCell ref="O120:AD120"/>
    <mergeCell ref="AF120:AV120"/>
    <mergeCell ref="B124:C124"/>
    <mergeCell ref="D124:I124"/>
    <mergeCell ref="J124:N124"/>
    <mergeCell ref="O124:AV124"/>
    <mergeCell ref="BB118:BC118"/>
    <mergeCell ref="B119:C120"/>
    <mergeCell ref="D119:I120"/>
    <mergeCell ref="J119:N120"/>
    <mergeCell ref="O119:AD119"/>
    <mergeCell ref="AF119:AV119"/>
    <mergeCell ref="AW119:AX120"/>
    <mergeCell ref="AY119:AY120"/>
    <mergeCell ref="AZ119:BA120"/>
    <mergeCell ref="BB119:BC120"/>
    <mergeCell ref="AY115:AY116"/>
    <mergeCell ref="AZ115:BA116"/>
    <mergeCell ref="BB115:BC116"/>
    <mergeCell ref="O116:AD116"/>
    <mergeCell ref="AF116:AV116"/>
    <mergeCell ref="B118:C118"/>
    <mergeCell ref="D118:I118"/>
    <mergeCell ref="J118:N118"/>
    <mergeCell ref="O118:AV118"/>
    <mergeCell ref="AW118:BA118"/>
    <mergeCell ref="B115:C116"/>
    <mergeCell ref="D115:I116"/>
    <mergeCell ref="J115:N116"/>
    <mergeCell ref="O115:AD115"/>
    <mergeCell ref="AF115:AV115"/>
    <mergeCell ref="AW115:AX116"/>
    <mergeCell ref="B114:C114"/>
    <mergeCell ref="D114:I114"/>
    <mergeCell ref="J114:N114"/>
    <mergeCell ref="O114:AV114"/>
    <mergeCell ref="AW114:BA114"/>
    <mergeCell ref="BB114:BC114"/>
    <mergeCell ref="BB105:BC106"/>
    <mergeCell ref="O106:AD106"/>
    <mergeCell ref="AF106:AV106"/>
    <mergeCell ref="B108:BC108"/>
    <mergeCell ref="H112:L112"/>
    <mergeCell ref="V112:W112"/>
    <mergeCell ref="Y112:AC112"/>
    <mergeCell ref="AL112:AP112"/>
    <mergeCell ref="AW104:BA104"/>
    <mergeCell ref="BB104:BC104"/>
    <mergeCell ref="B105:C106"/>
    <mergeCell ref="D105:I106"/>
    <mergeCell ref="J105:N106"/>
    <mergeCell ref="O105:AD105"/>
    <mergeCell ref="AF105:AV105"/>
    <mergeCell ref="AW105:AX106"/>
    <mergeCell ref="AY105:AY106"/>
    <mergeCell ref="AZ105:BA106"/>
    <mergeCell ref="O102:AD102"/>
    <mergeCell ref="AF102:AV102"/>
    <mergeCell ref="B104:C104"/>
    <mergeCell ref="D104:I104"/>
    <mergeCell ref="J104:N104"/>
    <mergeCell ref="O104:AV104"/>
    <mergeCell ref="BB100:BC100"/>
    <mergeCell ref="B101:C102"/>
    <mergeCell ref="D101:I102"/>
    <mergeCell ref="J101:N102"/>
    <mergeCell ref="O101:AD101"/>
    <mergeCell ref="AF101:AV101"/>
    <mergeCell ref="AW101:AX102"/>
    <mergeCell ref="AY101:AY102"/>
    <mergeCell ref="AZ101:BA102"/>
    <mergeCell ref="BB101:BC102"/>
    <mergeCell ref="AY97:AY98"/>
    <mergeCell ref="AZ97:BA98"/>
    <mergeCell ref="BB97:BC98"/>
    <mergeCell ref="O98:AD98"/>
    <mergeCell ref="AF98:AV98"/>
    <mergeCell ref="B100:C100"/>
    <mergeCell ref="D100:I100"/>
    <mergeCell ref="J100:N100"/>
    <mergeCell ref="O100:AV100"/>
    <mergeCell ref="AW100:BA100"/>
    <mergeCell ref="B97:C98"/>
    <mergeCell ref="D97:I98"/>
    <mergeCell ref="J97:N98"/>
    <mergeCell ref="O97:AD97"/>
    <mergeCell ref="AF97:AV97"/>
    <mergeCell ref="AW97:AX98"/>
    <mergeCell ref="BB93:BC94"/>
    <mergeCell ref="O94:AD94"/>
    <mergeCell ref="AF94:AV94"/>
    <mergeCell ref="B96:C96"/>
    <mergeCell ref="D96:I96"/>
    <mergeCell ref="J96:N96"/>
    <mergeCell ref="O96:AV96"/>
    <mergeCell ref="AW96:BA96"/>
    <mergeCell ref="BB96:BC96"/>
    <mergeCell ref="AW92:BA92"/>
    <mergeCell ref="BB92:BC92"/>
    <mergeCell ref="B93:C94"/>
    <mergeCell ref="D93:I94"/>
    <mergeCell ref="J93:N94"/>
    <mergeCell ref="O93:AD93"/>
    <mergeCell ref="AF93:AV93"/>
    <mergeCell ref="AW93:AX94"/>
    <mergeCell ref="AY93:AY94"/>
    <mergeCell ref="AZ93:BA94"/>
    <mergeCell ref="H90:L90"/>
    <mergeCell ref="V90:W90"/>
    <mergeCell ref="Y90:AC90"/>
    <mergeCell ref="AL90:AP90"/>
    <mergeCell ref="B92:C92"/>
    <mergeCell ref="D92:I92"/>
    <mergeCell ref="J92:N92"/>
    <mergeCell ref="O92:AV92"/>
    <mergeCell ref="P85:Q85"/>
    <mergeCell ref="R85:AC85"/>
    <mergeCell ref="AD85:AF85"/>
    <mergeCell ref="AG85:AH85"/>
    <mergeCell ref="AJ85:AK85"/>
    <mergeCell ref="AL85:AN85"/>
    <mergeCell ref="CA83:CC83"/>
    <mergeCell ref="P84:Q84"/>
    <mergeCell ref="R84:AC84"/>
    <mergeCell ref="AD84:AF84"/>
    <mergeCell ref="AG84:AH84"/>
    <mergeCell ref="AJ84:AK84"/>
    <mergeCell ref="AL84:AN84"/>
    <mergeCell ref="P83:Q83"/>
    <mergeCell ref="R83:AC83"/>
    <mergeCell ref="AD83:AF83"/>
    <mergeCell ref="AG83:AH83"/>
    <mergeCell ref="AJ83:AK83"/>
    <mergeCell ref="AL83:AN83"/>
    <mergeCell ref="P82:Q82"/>
    <mergeCell ref="R82:AC82"/>
    <mergeCell ref="AD82:AF82"/>
    <mergeCell ref="AG82:AH82"/>
    <mergeCell ref="AJ82:AK82"/>
    <mergeCell ref="AL82:AN82"/>
    <mergeCell ref="P81:Q81"/>
    <mergeCell ref="R81:AC81"/>
    <mergeCell ref="AD81:AF81"/>
    <mergeCell ref="AG81:AH81"/>
    <mergeCell ref="AJ81:AK81"/>
    <mergeCell ref="AL81:AN81"/>
    <mergeCell ref="P80:Q80"/>
    <mergeCell ref="R80:AC80"/>
    <mergeCell ref="AD80:AF80"/>
    <mergeCell ref="AG80:AH80"/>
    <mergeCell ref="AJ80:AK80"/>
    <mergeCell ref="AL80:AN80"/>
    <mergeCell ref="AV77:AW77"/>
    <mergeCell ref="AY77:AZ77"/>
    <mergeCell ref="BA77:BC77"/>
    <mergeCell ref="CA77:CC77"/>
    <mergeCell ref="P79:AC79"/>
    <mergeCell ref="AD79:AF79"/>
    <mergeCell ref="AG79:AK79"/>
    <mergeCell ref="AL79:AN79"/>
    <mergeCell ref="BA76:BC76"/>
    <mergeCell ref="B77:C77"/>
    <mergeCell ref="D77:O77"/>
    <mergeCell ref="P77:R77"/>
    <mergeCell ref="S77:T77"/>
    <mergeCell ref="V77:W77"/>
    <mergeCell ref="X77:Z77"/>
    <mergeCell ref="AE77:AF77"/>
    <mergeCell ref="AG77:AR77"/>
    <mergeCell ref="AS77:AU77"/>
    <mergeCell ref="X76:Z76"/>
    <mergeCell ref="AE76:AF76"/>
    <mergeCell ref="AG76:AR76"/>
    <mergeCell ref="AS76:AU76"/>
    <mergeCell ref="AV76:AW76"/>
    <mergeCell ref="AY76:AZ76"/>
    <mergeCell ref="AG75:AR75"/>
    <mergeCell ref="AS75:AU75"/>
    <mergeCell ref="AV75:AW75"/>
    <mergeCell ref="AY75:AZ75"/>
    <mergeCell ref="BA75:BC75"/>
    <mergeCell ref="B76:C76"/>
    <mergeCell ref="D76:O76"/>
    <mergeCell ref="P76:R76"/>
    <mergeCell ref="S76:T76"/>
    <mergeCell ref="V76:W76"/>
    <mergeCell ref="AV74:AW74"/>
    <mergeCell ref="AY74:AZ74"/>
    <mergeCell ref="BA74:BC74"/>
    <mergeCell ref="B75:C75"/>
    <mergeCell ref="D75:O75"/>
    <mergeCell ref="P75:R75"/>
    <mergeCell ref="S75:T75"/>
    <mergeCell ref="V75:W75"/>
    <mergeCell ref="X75:Z75"/>
    <mergeCell ref="AE75:AF75"/>
    <mergeCell ref="BA73:BC73"/>
    <mergeCell ref="B74:C74"/>
    <mergeCell ref="D74:O74"/>
    <mergeCell ref="P74:R74"/>
    <mergeCell ref="S74:T74"/>
    <mergeCell ref="V74:W74"/>
    <mergeCell ref="X74:Z74"/>
    <mergeCell ref="AE74:AF74"/>
    <mergeCell ref="AG74:AR74"/>
    <mergeCell ref="AS74:AU74"/>
    <mergeCell ref="X73:Z73"/>
    <mergeCell ref="AE73:AF73"/>
    <mergeCell ref="AG73:AR73"/>
    <mergeCell ref="AS73:AU73"/>
    <mergeCell ref="AV73:AW73"/>
    <mergeCell ref="AY73:AZ73"/>
    <mergeCell ref="AG72:AR72"/>
    <mergeCell ref="AS72:AU72"/>
    <mergeCell ref="AV72:AW72"/>
    <mergeCell ref="AY72:AZ72"/>
    <mergeCell ref="BA72:BC72"/>
    <mergeCell ref="B73:C73"/>
    <mergeCell ref="D73:O73"/>
    <mergeCell ref="P73:R73"/>
    <mergeCell ref="S73:T73"/>
    <mergeCell ref="V73:W73"/>
    <mergeCell ref="AV71:AZ71"/>
    <mergeCell ref="BA71:BC71"/>
    <mergeCell ref="CA71:CC71"/>
    <mergeCell ref="B72:C72"/>
    <mergeCell ref="D72:O72"/>
    <mergeCell ref="P72:R72"/>
    <mergeCell ref="S72:T72"/>
    <mergeCell ref="V72:W72"/>
    <mergeCell ref="X72:Z72"/>
    <mergeCell ref="AE72:AF72"/>
    <mergeCell ref="B71:O71"/>
    <mergeCell ref="P71:R71"/>
    <mergeCell ref="S71:W71"/>
    <mergeCell ref="X71:Z71"/>
    <mergeCell ref="AE71:AR71"/>
    <mergeCell ref="AS71:AU71"/>
    <mergeCell ref="BB65:BC65"/>
    <mergeCell ref="B66:C66"/>
    <mergeCell ref="D66:F66"/>
    <mergeCell ref="G66:I66"/>
    <mergeCell ref="J66:N66"/>
    <mergeCell ref="O66:AD66"/>
    <mergeCell ref="AF66:AV66"/>
    <mergeCell ref="AW66:AX66"/>
    <mergeCell ref="AZ66:BA66"/>
    <mergeCell ref="BB66:BC66"/>
    <mergeCell ref="AZ64:BA64"/>
    <mergeCell ref="BB64:BC64"/>
    <mergeCell ref="B65:C65"/>
    <mergeCell ref="D65:F65"/>
    <mergeCell ref="G65:I65"/>
    <mergeCell ref="J65:N65"/>
    <mergeCell ref="O65:AD65"/>
    <mergeCell ref="AF65:AV65"/>
    <mergeCell ref="AW65:AX65"/>
    <mergeCell ref="AZ65:BA65"/>
    <mergeCell ref="AW63:AX63"/>
    <mergeCell ref="AZ63:BA63"/>
    <mergeCell ref="BB63:BC63"/>
    <mergeCell ref="B64:C64"/>
    <mergeCell ref="D64:F64"/>
    <mergeCell ref="G64:I64"/>
    <mergeCell ref="J64:N64"/>
    <mergeCell ref="O64:AD64"/>
    <mergeCell ref="AF64:AV64"/>
    <mergeCell ref="AW64:AX64"/>
    <mergeCell ref="B63:C63"/>
    <mergeCell ref="D63:F63"/>
    <mergeCell ref="G63:I63"/>
    <mergeCell ref="J63:N63"/>
    <mergeCell ref="O63:AD63"/>
    <mergeCell ref="AF63:AV63"/>
    <mergeCell ref="BB61:BC61"/>
    <mergeCell ref="B62:C62"/>
    <mergeCell ref="D62:F62"/>
    <mergeCell ref="G62:I62"/>
    <mergeCell ref="J62:N62"/>
    <mergeCell ref="O62:AD62"/>
    <mergeCell ref="AF62:AV62"/>
    <mergeCell ref="AW62:AX62"/>
    <mergeCell ref="AZ62:BA62"/>
    <mergeCell ref="BB62:BC62"/>
    <mergeCell ref="AZ60:BA60"/>
    <mergeCell ref="BB60:BC60"/>
    <mergeCell ref="B61:C61"/>
    <mergeCell ref="D61:F61"/>
    <mergeCell ref="G61:I61"/>
    <mergeCell ref="J61:N61"/>
    <mergeCell ref="O61:AD61"/>
    <mergeCell ref="AF61:AV61"/>
    <mergeCell ref="AW61:AX61"/>
    <mergeCell ref="AZ61:BA61"/>
    <mergeCell ref="AW59:AX59"/>
    <mergeCell ref="AZ59:BA59"/>
    <mergeCell ref="BB59:BC59"/>
    <mergeCell ref="B60:C60"/>
    <mergeCell ref="D60:F60"/>
    <mergeCell ref="G60:I60"/>
    <mergeCell ref="J60:N60"/>
    <mergeCell ref="O60:AD60"/>
    <mergeCell ref="AF60:AV60"/>
    <mergeCell ref="AW60:AX60"/>
    <mergeCell ref="B59:C59"/>
    <mergeCell ref="D59:F59"/>
    <mergeCell ref="G59:I59"/>
    <mergeCell ref="J59:N59"/>
    <mergeCell ref="O59:AD59"/>
    <mergeCell ref="AF59:AV59"/>
    <mergeCell ref="BB57:BC57"/>
    <mergeCell ref="B58:C58"/>
    <mergeCell ref="D58:F58"/>
    <mergeCell ref="G58:I58"/>
    <mergeCell ref="J58:N58"/>
    <mergeCell ref="O58:AD58"/>
    <mergeCell ref="AF58:AV58"/>
    <mergeCell ref="AW58:AX58"/>
    <mergeCell ref="AZ58:BA58"/>
    <mergeCell ref="BB58:BC58"/>
    <mergeCell ref="AZ56:BA56"/>
    <mergeCell ref="BB56:BC56"/>
    <mergeCell ref="B57:C57"/>
    <mergeCell ref="D57:F57"/>
    <mergeCell ref="G57:I57"/>
    <mergeCell ref="J57:N57"/>
    <mergeCell ref="O57:AD57"/>
    <mergeCell ref="AF57:AV57"/>
    <mergeCell ref="AW57:AX57"/>
    <mergeCell ref="AZ57:BA57"/>
    <mergeCell ref="AW55:AX55"/>
    <mergeCell ref="AZ55:BA55"/>
    <mergeCell ref="BB55:BC55"/>
    <mergeCell ref="B56:C56"/>
    <mergeCell ref="D56:F56"/>
    <mergeCell ref="G56:I56"/>
    <mergeCell ref="J56:N56"/>
    <mergeCell ref="O56:AD56"/>
    <mergeCell ref="AF56:AV56"/>
    <mergeCell ref="AW56:AX56"/>
    <mergeCell ref="B55:C55"/>
    <mergeCell ref="D55:F55"/>
    <mergeCell ref="G55:I55"/>
    <mergeCell ref="J55:N55"/>
    <mergeCell ref="O55:AE55"/>
    <mergeCell ref="AF55:AV55"/>
    <mergeCell ref="BB48:BC48"/>
    <mergeCell ref="B51:BC51"/>
    <mergeCell ref="B54:C54"/>
    <mergeCell ref="D54:F54"/>
    <mergeCell ref="G54:I54"/>
    <mergeCell ref="J54:N54"/>
    <mergeCell ref="O54:AV54"/>
    <mergeCell ref="AW54:BA54"/>
    <mergeCell ref="BB54:BC54"/>
    <mergeCell ref="AZ47:BA47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AW46:AX46"/>
    <mergeCell ref="AZ46:BA46"/>
    <mergeCell ref="BB46:BC46"/>
    <mergeCell ref="B47:C47"/>
    <mergeCell ref="D47:F47"/>
    <mergeCell ref="G47:I47"/>
    <mergeCell ref="J47:N47"/>
    <mergeCell ref="O47:AD47"/>
    <mergeCell ref="AF47:AV47"/>
    <mergeCell ref="AW47:AX47"/>
    <mergeCell ref="B46:C46"/>
    <mergeCell ref="D46:F46"/>
    <mergeCell ref="G46:I46"/>
    <mergeCell ref="J46:N46"/>
    <mergeCell ref="O46:AD46"/>
    <mergeCell ref="AF46:AV46"/>
    <mergeCell ref="BB44:BC44"/>
    <mergeCell ref="B45:C45"/>
    <mergeCell ref="D45:F45"/>
    <mergeCell ref="G45:I45"/>
    <mergeCell ref="J45:N45"/>
    <mergeCell ref="O45:AD45"/>
    <mergeCell ref="AF45:AV45"/>
    <mergeCell ref="AW45:AX45"/>
    <mergeCell ref="AZ45:BA45"/>
    <mergeCell ref="BB45:BC45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AZ44:BA44"/>
    <mergeCell ref="AW42:AX42"/>
    <mergeCell ref="AZ42:BA42"/>
    <mergeCell ref="BB42:BC42"/>
    <mergeCell ref="B43:C43"/>
    <mergeCell ref="D43:F43"/>
    <mergeCell ref="G43:I43"/>
    <mergeCell ref="J43:N43"/>
    <mergeCell ref="O43:AD43"/>
    <mergeCell ref="AF43:AV43"/>
    <mergeCell ref="AW43:AX43"/>
    <mergeCell ref="B42:C42"/>
    <mergeCell ref="D42:F42"/>
    <mergeCell ref="G42:I42"/>
    <mergeCell ref="J42:N42"/>
    <mergeCell ref="O42:AD42"/>
    <mergeCell ref="AF42:AV42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AZ39:BA39"/>
    <mergeCell ref="BB39:BC39"/>
    <mergeCell ref="B40:C40"/>
    <mergeCell ref="D40:F40"/>
    <mergeCell ref="G40:I40"/>
    <mergeCell ref="J40:N40"/>
    <mergeCell ref="O40:AD40"/>
    <mergeCell ref="AF40:AV40"/>
    <mergeCell ref="AW40:AX40"/>
    <mergeCell ref="AZ40:BA40"/>
    <mergeCell ref="AW38:AX38"/>
    <mergeCell ref="AZ38:BA38"/>
    <mergeCell ref="BB38:BC38"/>
    <mergeCell ref="B39:C39"/>
    <mergeCell ref="D39:F39"/>
    <mergeCell ref="G39:I39"/>
    <mergeCell ref="J39:N39"/>
    <mergeCell ref="O39:AD39"/>
    <mergeCell ref="AF39:AV39"/>
    <mergeCell ref="AW39:AX39"/>
    <mergeCell ref="B38:C38"/>
    <mergeCell ref="D38:F38"/>
    <mergeCell ref="G38:I38"/>
    <mergeCell ref="J38:N38"/>
    <mergeCell ref="O38:AD38"/>
    <mergeCell ref="AF38:AV38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AZ36:BA36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B34:C34"/>
    <mergeCell ref="D34:F34"/>
    <mergeCell ref="G34:I34"/>
    <mergeCell ref="J34:N34"/>
    <mergeCell ref="O34:AD34"/>
    <mergeCell ref="AF34:AV34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B31:BC31"/>
    <mergeCell ref="CA31:C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0:BC30"/>
    <mergeCell ref="BF30:BH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30:C30"/>
    <mergeCell ref="D30:F30"/>
    <mergeCell ref="G30:I30"/>
    <mergeCell ref="J30:N30"/>
    <mergeCell ref="O30:AV30"/>
    <mergeCell ref="AW30:BA30"/>
    <mergeCell ref="P27:Q27"/>
    <mergeCell ref="R27:AL27"/>
    <mergeCell ref="AM27:AN27"/>
    <mergeCell ref="P28:Q28"/>
    <mergeCell ref="R28:AL28"/>
    <mergeCell ref="AM28:AN28"/>
    <mergeCell ref="P25:Q25"/>
    <mergeCell ref="R25:AL25"/>
    <mergeCell ref="AM25:AN25"/>
    <mergeCell ref="P26:Q26"/>
    <mergeCell ref="R26:AL26"/>
    <mergeCell ref="AM26:AN26"/>
    <mergeCell ref="P22:AN22"/>
    <mergeCell ref="P23:Q23"/>
    <mergeCell ref="R23:AL23"/>
    <mergeCell ref="AM23:AN23"/>
    <mergeCell ref="P24:Q24"/>
    <mergeCell ref="R24:AL24"/>
    <mergeCell ref="AM24:AN24"/>
    <mergeCell ref="B20:C20"/>
    <mergeCell ref="D20:X20"/>
    <mergeCell ref="Y20:Z20"/>
    <mergeCell ref="AE20:AF20"/>
    <mergeCell ref="AG20:BA20"/>
    <mergeCell ref="BB20:BC20"/>
    <mergeCell ref="B19:C19"/>
    <mergeCell ref="D19:X19"/>
    <mergeCell ref="Y19:Z19"/>
    <mergeCell ref="AE19:AF19"/>
    <mergeCell ref="AG19:BA19"/>
    <mergeCell ref="BB19:BC19"/>
    <mergeCell ref="B18:C18"/>
    <mergeCell ref="D18:X18"/>
    <mergeCell ref="Y18:Z18"/>
    <mergeCell ref="AE18:AF18"/>
    <mergeCell ref="AG18:BA18"/>
    <mergeCell ref="BB18:BC18"/>
    <mergeCell ref="B17:C17"/>
    <mergeCell ref="D17:X17"/>
    <mergeCell ref="Y17:Z17"/>
    <mergeCell ref="AE17:AF17"/>
    <mergeCell ref="AG17:BA17"/>
    <mergeCell ref="BB17:BC17"/>
    <mergeCell ref="B16:C16"/>
    <mergeCell ref="D16:X16"/>
    <mergeCell ref="Y16:Z16"/>
    <mergeCell ref="AE16:AF16"/>
    <mergeCell ref="AG16:BA16"/>
    <mergeCell ref="BB16:BC16"/>
    <mergeCell ref="B14:Z14"/>
    <mergeCell ref="AE14:BC14"/>
    <mergeCell ref="B15:C15"/>
    <mergeCell ref="D15:X15"/>
    <mergeCell ref="Y15:Z15"/>
    <mergeCell ref="AE15:AF15"/>
    <mergeCell ref="AG15:BA15"/>
    <mergeCell ref="BB15:BC15"/>
    <mergeCell ref="A1:AP2"/>
    <mergeCell ref="A3:AP3"/>
    <mergeCell ref="M5:T5"/>
    <mergeCell ref="Y5:AF5"/>
    <mergeCell ref="B7:AM7"/>
    <mergeCell ref="H9:L9"/>
    <mergeCell ref="U9:V9"/>
    <mergeCell ref="X9:AB9"/>
    <mergeCell ref="AL9:AP9"/>
  </mergeCells>
  <printOptions/>
  <pageMargins left="0.39375" right="0.39375" top="0.39375" bottom="0.39375" header="0.5118055555555555" footer="0"/>
  <pageSetup horizontalDpi="300" verticalDpi="300" orientation="portrait" paperSize="9" scale="96" r:id="rId2"/>
  <headerFooter alignWithMargins="0">
    <oddFooter xml:space="preserve">&amp;Lwww.kadmo.de&amp;C&amp;F&amp;R&amp;P von &amp;N </oddFooter>
  </headerFooter>
  <rowBreaks count="1" manualBreakCount="1">
    <brk id="49" max="255" man="1"/>
  </rowBreaks>
  <colBreaks count="1" manualBreakCount="1">
    <brk id="5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BolteC002</cp:lastModifiedBy>
  <cp:lastPrinted>2019-06-23T05:52:07Z</cp:lastPrinted>
  <dcterms:created xsi:type="dcterms:W3CDTF">2002-02-21T07:48:38Z</dcterms:created>
  <dcterms:modified xsi:type="dcterms:W3CDTF">2022-06-13T04:38:31Z</dcterms:modified>
  <cp:category/>
  <cp:version/>
  <cp:contentType/>
  <cp:contentStatus/>
  <cp:revision>5</cp:revision>
</cp:coreProperties>
</file>